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:\AIR\Emissions_Data\Mobile-MOVES\MOVES\2018_TransportationConformity\Conformity tables\HPMS-VMT\"/>
    </mc:Choice>
  </mc:AlternateContent>
  <bookViews>
    <workbookView xWindow="0" yWindow="0" windowWidth="21600" windowHeight="10095" tabRatio="836" activeTab="1"/>
  </bookViews>
  <sheets>
    <sheet name="README" sheetId="23" r:id="rId1"/>
    <sheet name="23001HPMSVTypeYear" sheetId="5" r:id="rId2"/>
    <sheet name="23005HPMSVTypeYear" sheetId="6" r:id="rId3"/>
    <sheet name="23009HPMSVTypeYear" sheetId="9" r:id="rId4"/>
    <sheet name="23013HPMSVTypeYear" sheetId="11" r:id="rId5"/>
    <sheet name="23015HPMSVTypeYear" sheetId="12" r:id="rId6"/>
    <sheet name="23023HPMSVTypeYear" sheetId="16" r:id="rId7"/>
    <sheet name="23027HPMSVTypeYear" sheetId="18" r:id="rId8"/>
    <sheet name="23031HPMSVTypeYear" sheetId="20" r:id="rId9"/>
    <sheet name="HPMSVType" sheetId="2" r:id="rId10"/>
    <sheet name="HPMSVTypeYearTemp" sheetId="1" r:id="rId11"/>
    <sheet name="M14Conversion" sheetId="7" r:id="rId12"/>
  </sheets>
  <calcPr calcId="171027"/>
</workbook>
</file>

<file path=xl/calcChain.xml><?xml version="1.0" encoding="utf-8"?>
<calcChain xmlns="http://schemas.openxmlformats.org/spreadsheetml/2006/main">
  <c r="F6" i="7" l="1"/>
  <c r="G6" i="7"/>
  <c r="H6" i="7"/>
  <c r="I6" i="7"/>
  <c r="J6" i="7"/>
  <c r="K6" i="7"/>
  <c r="L6" i="7"/>
  <c r="M6" i="7"/>
  <c r="N6" i="7"/>
  <c r="O6" i="7"/>
  <c r="P6" i="7"/>
  <c r="Q6" i="7"/>
  <c r="R6" i="7"/>
  <c r="S6" i="7"/>
  <c r="T6" i="7"/>
  <c r="F7" i="7"/>
  <c r="G7" i="7"/>
  <c r="H7" i="7"/>
  <c r="I7" i="7"/>
  <c r="J7" i="7"/>
  <c r="K7" i="7"/>
  <c r="L7" i="7"/>
  <c r="M7" i="7"/>
  <c r="N7" i="7"/>
  <c r="O7" i="7"/>
  <c r="P7" i="7"/>
  <c r="Q7" i="7"/>
  <c r="R7" i="7"/>
  <c r="S7" i="7"/>
  <c r="T7" i="7"/>
  <c r="F8" i="7"/>
  <c r="G8" i="7"/>
  <c r="H8" i="7"/>
  <c r="I8" i="7"/>
  <c r="J8" i="7"/>
  <c r="K8" i="7"/>
  <c r="L8" i="7"/>
  <c r="M8" i="7"/>
  <c r="N8" i="7"/>
  <c r="O8" i="7"/>
  <c r="P8" i="7"/>
  <c r="Q8" i="7"/>
  <c r="R8" i="7"/>
  <c r="S8" i="7"/>
  <c r="T8" i="7"/>
  <c r="E8" i="7"/>
  <c r="E7" i="7"/>
  <c r="E6" i="7"/>
  <c r="F5" i="7"/>
  <c r="G5" i="7"/>
  <c r="H5" i="7"/>
  <c r="I5" i="7"/>
  <c r="J5" i="7"/>
  <c r="K5" i="7"/>
  <c r="L5" i="7"/>
  <c r="M5" i="7"/>
  <c r="N5" i="7"/>
  <c r="O5" i="7"/>
  <c r="P5" i="7"/>
  <c r="Q5" i="7"/>
  <c r="R5" i="7"/>
  <c r="S5" i="7"/>
  <c r="T5" i="7"/>
  <c r="E5" i="7"/>
  <c r="F4" i="7"/>
  <c r="G4" i="7"/>
  <c r="H4" i="7"/>
  <c r="I4" i="7"/>
  <c r="J4" i="7"/>
  <c r="K4" i="7"/>
  <c r="L4" i="7"/>
  <c r="M4" i="7"/>
  <c r="N4" i="7"/>
  <c r="O4" i="7"/>
  <c r="P4" i="7"/>
  <c r="Q4" i="7"/>
  <c r="R4" i="7"/>
  <c r="S4" i="7"/>
  <c r="T4" i="7"/>
  <c r="T9" i="7" s="1"/>
  <c r="T20" i="7" s="1"/>
  <c r="E4" i="7"/>
  <c r="P9" i="7" l="1"/>
  <c r="P20" i="7" s="1"/>
  <c r="L9" i="7"/>
  <c r="L20" i="7" s="1"/>
  <c r="H9" i="7"/>
  <c r="H20" i="7" s="1"/>
  <c r="U19" i="7"/>
  <c r="X7" i="7"/>
  <c r="S9" i="7"/>
  <c r="S20" i="7" s="1"/>
  <c r="O9" i="7"/>
  <c r="O20" i="7" s="1"/>
  <c r="K9" i="7"/>
  <c r="K20" i="7" s="1"/>
  <c r="G9" i="7"/>
  <c r="G20" i="7" s="1"/>
  <c r="R9" i="7"/>
  <c r="R20" i="7" s="1"/>
  <c r="N9" i="7"/>
  <c r="N20" i="7" s="1"/>
  <c r="J9" i="7"/>
  <c r="J20" i="7" s="1"/>
  <c r="X5" i="7"/>
  <c r="X4" i="7"/>
  <c r="Q9" i="7"/>
  <c r="Q20" i="7" s="1"/>
  <c r="M9" i="7"/>
  <c r="M20" i="7" s="1"/>
  <c r="I9" i="7"/>
  <c r="I20" i="7" s="1"/>
  <c r="X6" i="7"/>
  <c r="X8" i="7"/>
  <c r="F9" i="7"/>
  <c r="F20" i="7" s="1"/>
  <c r="E9" i="7"/>
  <c r="X9" i="7" l="1"/>
  <c r="U9" i="7"/>
  <c r="U20" i="7" s="1"/>
  <c r="E20" i="7"/>
</calcChain>
</file>

<file path=xl/sharedStrings.xml><?xml version="1.0" encoding="utf-8"?>
<sst xmlns="http://schemas.openxmlformats.org/spreadsheetml/2006/main" count="102" uniqueCount="38">
  <si>
    <t>HPMSVtypeID</t>
  </si>
  <si>
    <t>yearID</t>
  </si>
  <si>
    <t>HPMSBaseYearVMT</t>
  </si>
  <si>
    <t>HPMSVtypeName</t>
  </si>
  <si>
    <t>Motorcycles</t>
  </si>
  <si>
    <t>Light Duty Vehicles</t>
  </si>
  <si>
    <t>Buses</t>
  </si>
  <si>
    <t>Single Unit Trucks</t>
  </si>
  <si>
    <t>Combination Trucks</t>
  </si>
  <si>
    <t>Androscoggin</t>
  </si>
  <si>
    <t>Aroostook</t>
  </si>
  <si>
    <t>Cumberland</t>
  </si>
  <si>
    <t>Franklin</t>
  </si>
  <si>
    <t>Hancock</t>
  </si>
  <si>
    <t>Kennebec</t>
  </si>
  <si>
    <t>Knox</t>
  </si>
  <si>
    <t>Lincoln</t>
  </si>
  <si>
    <t>Oxford</t>
  </si>
  <si>
    <t>Penobscot</t>
  </si>
  <si>
    <t>Piscataquis</t>
  </si>
  <si>
    <t>Sagadahoc</t>
  </si>
  <si>
    <t>Somerset</t>
  </si>
  <si>
    <t>Waldo</t>
  </si>
  <si>
    <t>Washington</t>
  </si>
  <si>
    <t>York</t>
  </si>
  <si>
    <t>baseYearOffNetVMT</t>
  </si>
  <si>
    <t>check</t>
  </si>
  <si>
    <t>Total VMT</t>
  </si>
  <si>
    <t>These files were created from the latest 2014 VMT tables using</t>
  </si>
  <si>
    <t xml:space="preserve">The MOVES2014 HPMS class (25) was created by adding class 20 and 30 together. </t>
  </si>
  <si>
    <t xml:space="preserve">The results were compiled for the MOVES2014 formats. </t>
  </si>
  <si>
    <t>2/12/18 D.Cormier for 2016 NEI modeling platform</t>
  </si>
  <si>
    <t xml:space="preserve">the new adjustment factors created by Ed Beckwith on 11/28/2017.  </t>
  </si>
  <si>
    <t>We applied the 2016 Actual VMT to the 2010 VMT by HPMS class</t>
  </si>
  <si>
    <t>boundaries to create new 2016 VMT by HPMS class.</t>
  </si>
  <si>
    <t xml:space="preserve">05/09/18 Updated to use for 2018 Transportation Conformity Analysis to represent 2016 Base Year. </t>
  </si>
  <si>
    <t>Ed Beckwith updated the VMT for the boundry changes along with the ramp and road distributions for the Conformity Analysis.</t>
  </si>
  <si>
    <t>Created 5/09/18 by D.Cormier for the 2018 Transportation Conformity Analysis.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</si>
</sst>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27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indexed="22"/>
      <name val="Arial"/>
      <family val="2"/>
    </font>
    <font>
      <b/>
      <sz val="10"/>
      <color rgb="FFFF0000"/>
      <name val="Arial"/>
      <family val="2"/>
    </font>
    <font>
      <b/>
      <sz val="11"/>
      <color indexed="8"/>
      <name val="Calibri"/>
      <family val="2"/>
      <scheme val="minor"/>
    </font>
    <font>
      <sz val="10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b/>
      <sz val="11"/>
      <color rgb="FFFF0000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2">
    <xf numFmtId="0" fontId="0" fillId="0" borderId="0"/>
    <xf numFmtId="0" fontId="3" fillId="0" borderId="0"/>
    <xf numFmtId="0" fontId="8" fillId="0" borderId="0"/>
    <xf numFmtId="0" fontId="3" fillId="0" borderId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3" borderId="0" applyNumberFormat="0" applyBorder="0" applyAlignment="0" applyProtection="0"/>
    <xf numFmtId="0" fontId="13" fillId="20" borderId="2" applyNumberFormat="0" applyAlignment="0" applyProtection="0"/>
    <xf numFmtId="0" fontId="14" fillId="21" borderId="3" applyNumberFormat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9" fillId="0" borderId="6" applyNumberFormat="0" applyFill="0" applyAlignment="0" applyProtection="0"/>
    <xf numFmtId="0" fontId="19" fillId="0" borderId="0" applyNumberFormat="0" applyFill="0" applyBorder="0" applyAlignment="0" applyProtection="0"/>
    <xf numFmtId="0" fontId="20" fillId="7" borderId="2" applyNumberFormat="0" applyAlignment="0" applyProtection="0"/>
    <xf numFmtId="0" fontId="21" fillId="0" borderId="7" applyNumberFormat="0" applyFill="0" applyAlignment="0" applyProtection="0"/>
    <xf numFmtId="0" fontId="22" fillId="22" borderId="0" applyNumberFormat="0" applyBorder="0" applyAlignment="0" applyProtection="0"/>
    <xf numFmtId="0" fontId="10" fillId="23" borderId="8" applyNumberFormat="0" applyFont="0" applyAlignment="0" applyProtection="0"/>
    <xf numFmtId="0" fontId="23" fillId="20" borderId="9" applyNumberFormat="0" applyAlignment="0" applyProtection="0"/>
    <xf numFmtId="0" fontId="24" fillId="0" borderId="0" applyNumberFormat="0" applyFill="0" applyBorder="0" applyAlignment="0" applyProtection="0"/>
    <xf numFmtId="0" fontId="25" fillId="0" borderId="10" applyNumberFormat="0" applyFill="0" applyAlignment="0" applyProtection="0"/>
    <xf numFmtId="0" fontId="9" fillId="0" borderId="0" applyNumberForma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/>
  </cellStyleXfs>
  <cellXfs count="14">
    <xf numFmtId="0" fontId="0" fillId="0" borderId="0" xfId="0"/>
    <xf numFmtId="0" fontId="4" fillId="0" borderId="0" xfId="1" applyFont="1"/>
    <xf numFmtId="0" fontId="3" fillId="0" borderId="0" xfId="1"/>
    <xf numFmtId="0" fontId="3" fillId="0" borderId="0" xfId="1" applyFont="1"/>
    <xf numFmtId="0" fontId="5" fillId="0" borderId="0" xfId="1" applyFont="1"/>
    <xf numFmtId="0" fontId="6" fillId="0" borderId="0" xfId="1" applyFont="1"/>
    <xf numFmtId="0" fontId="4" fillId="0" borderId="0" xfId="1" applyFont="1" applyAlignment="1">
      <alignment horizontal="right"/>
    </xf>
    <xf numFmtId="0" fontId="3" fillId="0" borderId="0" xfId="1" applyAlignment="1">
      <alignment horizontal="right"/>
    </xf>
    <xf numFmtId="0" fontId="0" fillId="0" borderId="0" xfId="0" applyAlignment="1">
      <alignment horizontal="right"/>
    </xf>
    <xf numFmtId="0" fontId="3" fillId="0" borderId="1" xfId="1" applyBorder="1" applyAlignment="1">
      <alignment horizontal="right"/>
    </xf>
    <xf numFmtId="0" fontId="0" fillId="0" borderId="1" xfId="0" applyBorder="1" applyAlignment="1">
      <alignment horizontal="right"/>
    </xf>
    <xf numFmtId="14" fontId="6" fillId="0" borderId="0" xfId="1" applyNumberFormat="1" applyFont="1"/>
    <xf numFmtId="0" fontId="7" fillId="0" borderId="0" xfId="0" applyFont="1" applyAlignment="1">
      <alignment horizontal="right"/>
    </xf>
    <xf numFmtId="0" fontId="26" fillId="0" borderId="0" xfId="0" applyFont="1"/>
  </cellXfs>
  <cellStyles count="52">
    <cellStyle name="20% - Accent1 2" xfId="7"/>
    <cellStyle name="20% - Accent2 2" xfId="8"/>
    <cellStyle name="20% - Accent3 2" xfId="9"/>
    <cellStyle name="20% - Accent4 2" xfId="10"/>
    <cellStyle name="20% - Accent5 2" xfId="11"/>
    <cellStyle name="20% - Accent6 2" xfId="12"/>
    <cellStyle name="40% - Accent1 2" xfId="13"/>
    <cellStyle name="40% - Accent2 2" xfId="14"/>
    <cellStyle name="40% - Accent3 2" xfId="15"/>
    <cellStyle name="40% - Accent4 2" xfId="16"/>
    <cellStyle name="40% - Accent5 2" xfId="17"/>
    <cellStyle name="40% - Accent6 2" xfId="18"/>
    <cellStyle name="60% - Accent1 2" xfId="19"/>
    <cellStyle name="60% - Accent2 2" xfId="20"/>
    <cellStyle name="60% - Accent3 2" xfId="21"/>
    <cellStyle name="60% - Accent4 2" xfId="22"/>
    <cellStyle name="60% - Accent5 2" xfId="23"/>
    <cellStyle name="60% - Accent6 2" xfId="24"/>
    <cellStyle name="Accent1 2" xfId="25"/>
    <cellStyle name="Accent2 2" xfId="26"/>
    <cellStyle name="Accent3 2" xfId="27"/>
    <cellStyle name="Accent4 2" xfId="28"/>
    <cellStyle name="Accent5 2" xfId="29"/>
    <cellStyle name="Accent6 2" xfId="30"/>
    <cellStyle name="Bad 2" xfId="31"/>
    <cellStyle name="Calculation 2" xfId="32"/>
    <cellStyle name="Check Cell 2" xfId="33"/>
    <cellStyle name="Comma 2" xfId="6"/>
    <cellStyle name="Comma 3" xfId="50"/>
    <cellStyle name="Explanatory Text 2" xfId="34"/>
    <cellStyle name="Good 2" xfId="35"/>
    <cellStyle name="Heading 1 2" xfId="36"/>
    <cellStyle name="Heading 2 2" xfId="37"/>
    <cellStyle name="Heading 3 2" xfId="38"/>
    <cellStyle name="Heading 4 2" xfId="39"/>
    <cellStyle name="Input 2" xfId="40"/>
    <cellStyle name="Linked Cell 2" xfId="41"/>
    <cellStyle name="Neutral 2" xfId="42"/>
    <cellStyle name="Normal" xfId="0" builtinId="0"/>
    <cellStyle name="Normal 2" xfId="1"/>
    <cellStyle name="Normal 2 3" xfId="51"/>
    <cellStyle name="Normal 3" xfId="2"/>
    <cellStyle name="Normal 3 2" xfId="3"/>
    <cellStyle name="Normal 4" xfId="4"/>
    <cellStyle name="Normal 5" xfId="48"/>
    <cellStyle name="Note 2" xfId="43"/>
    <cellStyle name="Output 2" xfId="44"/>
    <cellStyle name="Percent 2" xfId="5"/>
    <cellStyle name="Percent 3" xfId="49"/>
    <cellStyle name="Title 2" xfId="45"/>
    <cellStyle name="Total 2" xfId="46"/>
    <cellStyle name="Warning Text 2" xfId="4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4"/>
  <sheetViews>
    <sheetView workbookViewId="0">
      <selection activeCell="E29" sqref="E29"/>
    </sheetView>
  </sheetViews>
  <sheetFormatPr defaultRowHeight="15" x14ac:dyDescent="0.25"/>
  <sheetData>
    <row r="1" spans="1:1" x14ac:dyDescent="0.25">
      <c r="A1" s="13" t="s">
        <v>35</v>
      </c>
    </row>
    <row r="2" spans="1:1" x14ac:dyDescent="0.25">
      <c r="A2" s="13" t="s">
        <v>36</v>
      </c>
    </row>
    <row r="4" spans="1:1" x14ac:dyDescent="0.25">
      <c r="A4" t="s">
        <v>31</v>
      </c>
    </row>
    <row r="6" spans="1:1" x14ac:dyDescent="0.25">
      <c r="A6" t="s">
        <v>28</v>
      </c>
    </row>
    <row r="7" spans="1:1" x14ac:dyDescent="0.25">
      <c r="A7" t="s">
        <v>32</v>
      </c>
    </row>
    <row r="9" spans="1:1" x14ac:dyDescent="0.25">
      <c r="A9" t="s">
        <v>33</v>
      </c>
    </row>
    <row r="10" spans="1:1" x14ac:dyDescent="0.25">
      <c r="A10" t="s">
        <v>34</v>
      </c>
    </row>
    <row r="12" spans="1:1" x14ac:dyDescent="0.25">
      <c r="A12" t="s">
        <v>29</v>
      </c>
    </row>
    <row r="14" spans="1:1" x14ac:dyDescent="0.25">
      <c r="A14" t="s">
        <v>30</v>
      </c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/>
  </sheetViews>
  <sheetFormatPr defaultRowHeight="15" x14ac:dyDescent="0.25"/>
  <sheetData>
    <row r="1" spans="1:2" x14ac:dyDescent="0.25">
      <c r="A1" t="s">
        <v>0</v>
      </c>
      <c r="B1" t="s">
        <v>3</v>
      </c>
    </row>
    <row r="2" spans="1:2" x14ac:dyDescent="0.25">
      <c r="A2">
        <v>10</v>
      </c>
      <c r="B2" t="s">
        <v>4</v>
      </c>
    </row>
    <row r="3" spans="1:2" x14ac:dyDescent="0.25">
      <c r="A3">
        <v>25</v>
      </c>
      <c r="B3" t="s">
        <v>5</v>
      </c>
    </row>
    <row r="4" spans="1:2" x14ac:dyDescent="0.25">
      <c r="A4">
        <v>40</v>
      </c>
      <c r="B4" t="s">
        <v>6</v>
      </c>
    </row>
    <row r="5" spans="1:2" x14ac:dyDescent="0.25">
      <c r="A5">
        <v>50</v>
      </c>
      <c r="B5" t="s">
        <v>7</v>
      </c>
    </row>
    <row r="6" spans="1:2" x14ac:dyDescent="0.25">
      <c r="A6">
        <v>60</v>
      </c>
      <c r="B6" t="s">
        <v>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G21" sqref="G21"/>
    </sheetView>
  </sheetViews>
  <sheetFormatPr defaultRowHeight="15" x14ac:dyDescent="0.25"/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>
        <v>10</v>
      </c>
      <c r="B2">
        <v>2016</v>
      </c>
    </row>
    <row r="3" spans="1:3" x14ac:dyDescent="0.25">
      <c r="A3">
        <v>25</v>
      </c>
      <c r="B3">
        <v>2016</v>
      </c>
    </row>
    <row r="4" spans="1:3" x14ac:dyDescent="0.25">
      <c r="A4">
        <v>40</v>
      </c>
      <c r="B4">
        <v>2016</v>
      </c>
    </row>
    <row r="5" spans="1:3" x14ac:dyDescent="0.25">
      <c r="A5">
        <v>50</v>
      </c>
      <c r="B5">
        <v>2016</v>
      </c>
    </row>
    <row r="6" spans="1:3" x14ac:dyDescent="0.25">
      <c r="A6">
        <v>60</v>
      </c>
      <c r="B6">
        <v>2016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0"/>
  <sheetViews>
    <sheetView topLeftCell="O1" workbookViewId="0">
      <selection activeCell="X4" sqref="X4"/>
    </sheetView>
  </sheetViews>
  <sheetFormatPr defaultRowHeight="15" x14ac:dyDescent="0.25"/>
  <cols>
    <col min="1" max="1" width="13.140625" style="8" bestFit="1" customWidth="1"/>
    <col min="2" max="2" width="6.28515625" style="8" bestFit="1" customWidth="1"/>
    <col min="3" max="3" width="0.7109375" style="8" customWidth="1"/>
    <col min="4" max="4" width="1.140625" style="8" customWidth="1"/>
    <col min="5" max="20" width="18.7109375" style="8" bestFit="1" customWidth="1"/>
    <col min="21" max="21" width="18.7109375" style="8" customWidth="1"/>
    <col min="22" max="23" width="14.28515625" style="8" customWidth="1"/>
    <col min="24" max="24" width="12" style="8" bestFit="1" customWidth="1"/>
    <col min="25" max="16384" width="9.140625" style="8"/>
  </cols>
  <sheetData>
    <row r="1" spans="1:24" x14ac:dyDescent="0.25">
      <c r="A1" s="5" t="s">
        <v>37</v>
      </c>
    </row>
    <row r="2" spans="1:24" s="6" customFormat="1" ht="12.75" x14ac:dyDescent="0.2">
      <c r="A2" s="6">
        <v>2016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  <c r="J2" s="6" t="s">
        <v>14</v>
      </c>
      <c r="K2" s="6" t="s">
        <v>15</v>
      </c>
      <c r="L2" s="6" t="s">
        <v>16</v>
      </c>
      <c r="M2" s="6" t="s">
        <v>17</v>
      </c>
      <c r="N2" s="6" t="s">
        <v>18</v>
      </c>
      <c r="O2" s="6" t="s">
        <v>19</v>
      </c>
      <c r="P2" s="6" t="s">
        <v>20</v>
      </c>
      <c r="Q2" s="6" t="s">
        <v>21</v>
      </c>
      <c r="R2" s="6" t="s">
        <v>22</v>
      </c>
      <c r="S2" s="6" t="s">
        <v>23</v>
      </c>
      <c r="T2" s="6" t="s">
        <v>24</v>
      </c>
    </row>
    <row r="3" spans="1:24" s="12" customFormat="1" x14ac:dyDescent="0.25">
      <c r="A3" s="6" t="s">
        <v>0</v>
      </c>
      <c r="B3" s="6" t="s">
        <v>1</v>
      </c>
      <c r="E3" s="12">
        <v>23001</v>
      </c>
      <c r="F3" s="12">
        <v>23003</v>
      </c>
      <c r="G3" s="12">
        <v>23005</v>
      </c>
      <c r="H3" s="12">
        <v>23007</v>
      </c>
      <c r="I3" s="12">
        <v>23009</v>
      </c>
      <c r="J3" s="12">
        <v>23011</v>
      </c>
      <c r="K3" s="12">
        <v>23013</v>
      </c>
      <c r="L3" s="12">
        <v>23015</v>
      </c>
      <c r="M3" s="12">
        <v>23017</v>
      </c>
      <c r="N3" s="12">
        <v>23019</v>
      </c>
      <c r="O3" s="12">
        <v>23021</v>
      </c>
      <c r="P3" s="12">
        <v>23023</v>
      </c>
      <c r="Q3" s="12">
        <v>23025</v>
      </c>
      <c r="R3" s="12">
        <v>23027</v>
      </c>
      <c r="S3" s="12">
        <v>23029</v>
      </c>
      <c r="T3" s="12">
        <v>23031</v>
      </c>
      <c r="V3" s="6" t="s">
        <v>0</v>
      </c>
      <c r="W3" s="6" t="s">
        <v>1</v>
      </c>
      <c r="X3" s="6" t="s">
        <v>27</v>
      </c>
    </row>
    <row r="4" spans="1:24" x14ac:dyDescent="0.25">
      <c r="A4" s="7">
        <v>10</v>
      </c>
      <c r="B4" s="7">
        <v>2016</v>
      </c>
      <c r="E4" s="8">
        <f>E13</f>
        <v>9984515.3810355905</v>
      </c>
      <c r="F4" s="8">
        <f t="shared" ref="F4:T4" si="0">F13</f>
        <v>8350545.799558321</v>
      </c>
      <c r="G4" s="8">
        <f t="shared" si="0"/>
        <v>29393898.30561826</v>
      </c>
      <c r="H4" s="8">
        <f t="shared" si="0"/>
        <v>4270779.1229999978</v>
      </c>
      <c r="I4" s="8">
        <f t="shared" si="0"/>
        <v>9639835.9719999954</v>
      </c>
      <c r="J4" s="8">
        <f t="shared" si="0"/>
        <v>15311941.120059462</v>
      </c>
      <c r="K4" s="8">
        <f t="shared" si="0"/>
        <v>4669202.9161428008</v>
      </c>
      <c r="L4" s="8">
        <f t="shared" si="0"/>
        <v>5246648.2639999967</v>
      </c>
      <c r="M4" s="8">
        <f t="shared" si="0"/>
        <v>7306032.6617455557</v>
      </c>
      <c r="N4" s="8">
        <f t="shared" si="0"/>
        <v>16615537.33864226</v>
      </c>
      <c r="O4" s="8">
        <f t="shared" si="0"/>
        <v>2204970.325999999</v>
      </c>
      <c r="P4" s="8">
        <f t="shared" si="0"/>
        <v>4740591.3417704403</v>
      </c>
      <c r="Q4" s="8">
        <f t="shared" si="0"/>
        <v>7505902.617567461</v>
      </c>
      <c r="R4" s="8">
        <f t="shared" si="0"/>
        <v>5117777.0466603367</v>
      </c>
      <c r="S4" s="8">
        <f t="shared" si="0"/>
        <v>5011762.0799999973</v>
      </c>
      <c r="T4" s="8">
        <f t="shared" si="0"/>
        <v>23536700.515424542</v>
      </c>
      <c r="V4" s="7">
        <v>10</v>
      </c>
      <c r="W4" s="7">
        <v>2016</v>
      </c>
      <c r="X4" s="8">
        <f>SUM(E4:T4)</f>
        <v>158906640.80922502</v>
      </c>
    </row>
    <row r="5" spans="1:24" x14ac:dyDescent="0.25">
      <c r="A5" s="7">
        <v>25</v>
      </c>
      <c r="B5" s="7">
        <v>2016</v>
      </c>
      <c r="E5" s="8">
        <f>E14+E15</f>
        <v>890449944.42985845</v>
      </c>
      <c r="F5" s="8">
        <f t="shared" ref="F5:T5" si="1">F14+F15</f>
        <v>629659417.99236763</v>
      </c>
      <c r="G5" s="8">
        <f t="shared" si="1"/>
        <v>2884651431.0033026</v>
      </c>
      <c r="H5" s="8">
        <f t="shared" si="1"/>
        <v>292529500.10729426</v>
      </c>
      <c r="I5" s="8">
        <f t="shared" si="1"/>
        <v>660708075.73433661</v>
      </c>
      <c r="J5" s="8">
        <f t="shared" si="1"/>
        <v>1344312918.0095737</v>
      </c>
      <c r="K5" s="8">
        <f t="shared" si="1"/>
        <v>333747294.34281278</v>
      </c>
      <c r="L5" s="8">
        <f t="shared" si="1"/>
        <v>359558646.64231402</v>
      </c>
      <c r="M5" s="8">
        <f t="shared" si="1"/>
        <v>506752356.68160522</v>
      </c>
      <c r="N5" s="8">
        <f t="shared" si="1"/>
        <v>1534853096.3383682</v>
      </c>
      <c r="O5" s="8">
        <f t="shared" si="1"/>
        <v>151061942.40639585</v>
      </c>
      <c r="P5" s="8">
        <f t="shared" si="1"/>
        <v>422263490.56151533</v>
      </c>
      <c r="Q5" s="8">
        <f t="shared" si="1"/>
        <v>572592154.82259989</v>
      </c>
      <c r="R5" s="8">
        <f t="shared" si="1"/>
        <v>369844184.17162371</v>
      </c>
      <c r="S5" s="8">
        <f t="shared" si="1"/>
        <v>343441625.82230574</v>
      </c>
      <c r="T5" s="8">
        <f t="shared" si="1"/>
        <v>2087178042.8516922</v>
      </c>
      <c r="V5" s="7">
        <v>25</v>
      </c>
      <c r="W5" s="7">
        <v>2016</v>
      </c>
      <c r="X5" s="8">
        <f>SUM(E5:T5)</f>
        <v>13383604121.917965</v>
      </c>
    </row>
    <row r="6" spans="1:24" x14ac:dyDescent="0.25">
      <c r="A6" s="7">
        <v>40</v>
      </c>
      <c r="B6" s="7">
        <v>2016</v>
      </c>
      <c r="E6" s="8">
        <f>E16</f>
        <v>7514913.4081853367</v>
      </c>
      <c r="F6" s="8">
        <f t="shared" ref="F6:T6" si="2">F16</f>
        <v>6073737.6535499226</v>
      </c>
      <c r="G6" s="8">
        <f t="shared" si="2"/>
        <v>21632631.481342606</v>
      </c>
      <c r="H6" s="8">
        <f t="shared" si="2"/>
        <v>3103502.9573385948</v>
      </c>
      <c r="I6" s="8">
        <f t="shared" si="2"/>
        <v>7091207.7304554107</v>
      </c>
      <c r="J6" s="8">
        <f t="shared" si="2"/>
        <v>10953528.06622605</v>
      </c>
      <c r="K6" s="8">
        <f t="shared" si="2"/>
        <v>3431030.4684458263</v>
      </c>
      <c r="L6" s="8">
        <f t="shared" si="2"/>
        <v>3850695.5050562015</v>
      </c>
      <c r="M6" s="8">
        <f t="shared" si="2"/>
        <v>5362051.6242014077</v>
      </c>
      <c r="N6" s="8">
        <f t="shared" si="2"/>
        <v>11969869.361755464</v>
      </c>
      <c r="O6" s="8">
        <f t="shared" si="2"/>
        <v>1608685.4809830233</v>
      </c>
      <c r="P6" s="8">
        <f t="shared" si="2"/>
        <v>3299201.689085443</v>
      </c>
      <c r="Q6" s="8">
        <f t="shared" si="2"/>
        <v>5342173.3652146626</v>
      </c>
      <c r="R6" s="8">
        <f t="shared" si="2"/>
        <v>3779292.2010263312</v>
      </c>
      <c r="S6" s="8">
        <f t="shared" si="2"/>
        <v>3674221.0056529115</v>
      </c>
      <c r="T6" s="8">
        <f t="shared" si="2"/>
        <v>16619378.006926242</v>
      </c>
      <c r="V6" s="7">
        <v>40</v>
      </c>
      <c r="W6" s="7">
        <v>2016</v>
      </c>
      <c r="X6" s="8">
        <f>SUM(E6:T6)</f>
        <v>115306120.00544541</v>
      </c>
    </row>
    <row r="7" spans="1:24" x14ac:dyDescent="0.25">
      <c r="A7" s="7">
        <v>50</v>
      </c>
      <c r="B7" s="7">
        <v>2016</v>
      </c>
      <c r="E7" s="8">
        <f>E17</f>
        <v>36210804.710352696</v>
      </c>
      <c r="F7" s="8">
        <f t="shared" ref="F7:T7" si="3">F17</f>
        <v>31781083.260774434</v>
      </c>
      <c r="G7" s="8">
        <f t="shared" si="3"/>
        <v>115823206.11908935</v>
      </c>
      <c r="H7" s="8">
        <f t="shared" si="3"/>
        <v>15826987.09555823</v>
      </c>
      <c r="I7" s="8">
        <f t="shared" si="3"/>
        <v>36494538.404404558</v>
      </c>
      <c r="J7" s="8">
        <f t="shared" si="3"/>
        <v>61598693.373404212</v>
      </c>
      <c r="K7" s="8">
        <f t="shared" si="3"/>
        <v>17337283.851009622</v>
      </c>
      <c r="L7" s="8">
        <f t="shared" si="3"/>
        <v>19783883.264884897</v>
      </c>
      <c r="M7" s="8">
        <f t="shared" si="3"/>
        <v>27412696.172661748</v>
      </c>
      <c r="N7" s="8">
        <f t="shared" si="3"/>
        <v>66739447.161852919</v>
      </c>
      <c r="O7" s="8">
        <f t="shared" si="3"/>
        <v>8228360.6248910194</v>
      </c>
      <c r="P7" s="8">
        <f t="shared" si="3"/>
        <v>19382967.488943394</v>
      </c>
      <c r="Q7" s="8">
        <f t="shared" si="3"/>
        <v>28851432.282999333</v>
      </c>
      <c r="R7" s="8">
        <f t="shared" si="3"/>
        <v>19232796.002166945</v>
      </c>
      <c r="S7" s="8">
        <f t="shared" si="3"/>
        <v>18861641.740196303</v>
      </c>
      <c r="T7" s="8">
        <f t="shared" si="3"/>
        <v>94847957.973503292</v>
      </c>
      <c r="V7" s="7">
        <v>50</v>
      </c>
      <c r="W7" s="7">
        <v>2016</v>
      </c>
      <c r="X7" s="8">
        <f>SUM(E7:T7)</f>
        <v>618413779.52669287</v>
      </c>
    </row>
    <row r="8" spans="1:24" x14ac:dyDescent="0.25">
      <c r="A8" s="9">
        <v>60</v>
      </c>
      <c r="B8" s="9">
        <v>2016</v>
      </c>
      <c r="C8" s="10"/>
      <c r="D8" s="10"/>
      <c r="E8" s="10">
        <f>E18</f>
        <v>30032198.070568047</v>
      </c>
      <c r="F8" s="10">
        <f t="shared" ref="F8:T8" si="4">F18</f>
        <v>29498858.293749653</v>
      </c>
      <c r="G8" s="10">
        <f t="shared" si="4"/>
        <v>155234685.92241848</v>
      </c>
      <c r="H8" s="10">
        <f t="shared" si="4"/>
        <v>12790701.716808913</v>
      </c>
      <c r="I8" s="10">
        <f t="shared" si="4"/>
        <v>27592186.158803336</v>
      </c>
      <c r="J8" s="10">
        <f t="shared" si="4"/>
        <v>82803985.430736855</v>
      </c>
      <c r="K8" s="10">
        <f t="shared" si="4"/>
        <v>13150076.421589015</v>
      </c>
      <c r="L8" s="10">
        <f t="shared" si="4"/>
        <v>15148454.32374488</v>
      </c>
      <c r="M8" s="10">
        <f t="shared" si="4"/>
        <v>20984171.859786026</v>
      </c>
      <c r="N8" s="10">
        <f t="shared" si="4"/>
        <v>92374178.799380839</v>
      </c>
      <c r="O8" s="10">
        <f t="shared" si="4"/>
        <v>6509143.1617301079</v>
      </c>
      <c r="P8" s="10">
        <f t="shared" si="4"/>
        <v>28925757.918685373</v>
      </c>
      <c r="Q8" s="10">
        <f t="shared" si="4"/>
        <v>32224831.911618624</v>
      </c>
      <c r="R8" s="10">
        <f t="shared" si="4"/>
        <v>14545666.578522714</v>
      </c>
      <c r="S8" s="10">
        <f t="shared" si="4"/>
        <v>14530909.351845047</v>
      </c>
      <c r="T8" s="10">
        <f t="shared" si="4"/>
        <v>134922339.65245345</v>
      </c>
      <c r="U8" s="10"/>
      <c r="V8" s="9">
        <v>60</v>
      </c>
      <c r="W8" s="9">
        <v>2016</v>
      </c>
      <c r="X8" s="10">
        <f>SUM(E8:T8)</f>
        <v>711268145.57244134</v>
      </c>
    </row>
    <row r="9" spans="1:24" x14ac:dyDescent="0.25">
      <c r="A9" s="7"/>
      <c r="B9" s="7"/>
      <c r="E9" s="8">
        <f>SUM(E4:E8)</f>
        <v>974192376.00000012</v>
      </c>
      <c r="F9" s="8">
        <f t="shared" ref="F9:T9" si="5">SUM(F4:F8)</f>
        <v>705363642.99999988</v>
      </c>
      <c r="G9" s="8">
        <f t="shared" si="5"/>
        <v>3206735852.8317714</v>
      </c>
      <c r="H9" s="8">
        <f t="shared" si="5"/>
        <v>328521471</v>
      </c>
      <c r="I9" s="8">
        <f t="shared" si="5"/>
        <v>741525843.99999988</v>
      </c>
      <c r="J9" s="8">
        <f t="shared" si="5"/>
        <v>1514981066.0000002</v>
      </c>
      <c r="K9" s="8">
        <f t="shared" si="5"/>
        <v>372334888.00000006</v>
      </c>
      <c r="L9" s="8">
        <f t="shared" si="5"/>
        <v>403588328</v>
      </c>
      <c r="M9" s="8">
        <f t="shared" si="5"/>
        <v>567817309</v>
      </c>
      <c r="N9" s="8">
        <f t="shared" si="5"/>
        <v>1722552128.9999995</v>
      </c>
      <c r="O9" s="8">
        <f t="shared" si="5"/>
        <v>169613102</v>
      </c>
      <c r="P9" s="8">
        <f t="shared" si="5"/>
        <v>478612008.99999994</v>
      </c>
      <c r="Q9" s="8">
        <f t="shared" si="5"/>
        <v>646516494.99999988</v>
      </c>
      <c r="R9" s="8">
        <f t="shared" si="5"/>
        <v>412519716.00000006</v>
      </c>
      <c r="S9" s="8">
        <f t="shared" si="5"/>
        <v>385520159.99999994</v>
      </c>
      <c r="T9" s="8">
        <f t="shared" si="5"/>
        <v>2357104418.9999995</v>
      </c>
      <c r="U9" s="8">
        <f>SUM(E9:T9)</f>
        <v>14987498807.831772</v>
      </c>
      <c r="X9" s="8">
        <f>SUM(X4:X8)</f>
        <v>14987498807.83177</v>
      </c>
    </row>
    <row r="10" spans="1:24" x14ac:dyDescent="0.25">
      <c r="A10" s="5"/>
      <c r="B10" s="7"/>
    </row>
    <row r="11" spans="1:24" s="1" customFormat="1" ht="12.75" x14ac:dyDescent="0.2">
      <c r="A11" s="1">
        <v>2016</v>
      </c>
      <c r="B11" s="11"/>
      <c r="E11" s="1" t="s">
        <v>9</v>
      </c>
      <c r="F11" s="1" t="s">
        <v>10</v>
      </c>
      <c r="G11" s="1" t="s">
        <v>11</v>
      </c>
      <c r="H11" s="1" t="s">
        <v>12</v>
      </c>
      <c r="I11" s="1" t="s">
        <v>13</v>
      </c>
      <c r="J11" s="1" t="s">
        <v>14</v>
      </c>
      <c r="K11" s="1" t="s">
        <v>15</v>
      </c>
      <c r="L11" s="1" t="s">
        <v>16</v>
      </c>
      <c r="M11" s="1" t="s">
        <v>17</v>
      </c>
      <c r="N11" s="1" t="s">
        <v>18</v>
      </c>
      <c r="O11" s="1" t="s">
        <v>19</v>
      </c>
      <c r="P11" s="1" t="s">
        <v>20</v>
      </c>
      <c r="Q11" s="1" t="s">
        <v>21</v>
      </c>
      <c r="R11" s="1" t="s">
        <v>22</v>
      </c>
      <c r="S11" s="1" t="s">
        <v>23</v>
      </c>
      <c r="T11" s="1" t="s">
        <v>24</v>
      </c>
    </row>
    <row r="12" spans="1:24" s="2" customFormat="1" ht="12.75" x14ac:dyDescent="0.2">
      <c r="A12" s="2" t="s">
        <v>0</v>
      </c>
      <c r="B12" s="2" t="s">
        <v>1</v>
      </c>
      <c r="C12" s="3" t="s">
        <v>2</v>
      </c>
      <c r="D12" s="2" t="s">
        <v>25</v>
      </c>
      <c r="E12" s="3" t="s">
        <v>2</v>
      </c>
      <c r="F12" s="3" t="s">
        <v>2</v>
      </c>
      <c r="G12" s="3" t="s">
        <v>2</v>
      </c>
      <c r="H12" s="3" t="s">
        <v>2</v>
      </c>
      <c r="I12" s="3" t="s">
        <v>2</v>
      </c>
      <c r="J12" s="3" t="s">
        <v>2</v>
      </c>
      <c r="K12" s="3" t="s">
        <v>2</v>
      </c>
      <c r="L12" s="3" t="s">
        <v>2</v>
      </c>
      <c r="M12" s="3" t="s">
        <v>2</v>
      </c>
      <c r="N12" s="3" t="s">
        <v>2</v>
      </c>
      <c r="O12" s="3" t="s">
        <v>2</v>
      </c>
      <c r="P12" s="3" t="s">
        <v>2</v>
      </c>
      <c r="Q12" s="3" t="s">
        <v>2</v>
      </c>
      <c r="R12" s="3" t="s">
        <v>2</v>
      </c>
      <c r="S12" s="3" t="s">
        <v>2</v>
      </c>
      <c r="T12" s="3" t="s">
        <v>2</v>
      </c>
    </row>
    <row r="13" spans="1:24" s="2" customFormat="1" ht="12.75" x14ac:dyDescent="0.2">
      <c r="A13" s="2">
        <v>10</v>
      </c>
      <c r="B13" s="2">
        <v>2016</v>
      </c>
      <c r="C13" s="4">
        <v>27953702.959698379</v>
      </c>
      <c r="D13" s="2">
        <v>0</v>
      </c>
      <c r="E13" s="3">
        <v>9984515.3810355905</v>
      </c>
      <c r="F13" s="3">
        <v>8350545.799558321</v>
      </c>
      <c r="G13" s="3">
        <v>29393898.30561826</v>
      </c>
      <c r="H13" s="3">
        <v>4270779.1229999978</v>
      </c>
      <c r="I13" s="3">
        <v>9639835.9719999954</v>
      </c>
      <c r="J13" s="3">
        <v>15311941.120059462</v>
      </c>
      <c r="K13" s="3">
        <v>4669202.9161428008</v>
      </c>
      <c r="L13" s="3">
        <v>5246648.2639999967</v>
      </c>
      <c r="M13" s="3">
        <v>7306032.6617455557</v>
      </c>
      <c r="N13" s="3">
        <v>16615537.33864226</v>
      </c>
      <c r="O13" s="3">
        <v>2204970.325999999</v>
      </c>
      <c r="P13" s="3">
        <v>4740591.3417704403</v>
      </c>
      <c r="Q13" s="3">
        <v>7505902.617567461</v>
      </c>
      <c r="R13" s="3">
        <v>5117777.0466603367</v>
      </c>
      <c r="S13" s="3">
        <v>5011762.0799999973</v>
      </c>
      <c r="T13" s="3">
        <v>23536700.515424542</v>
      </c>
    </row>
    <row r="14" spans="1:24" s="2" customFormat="1" ht="12.75" x14ac:dyDescent="0.2">
      <c r="A14" s="2">
        <v>20</v>
      </c>
      <c r="B14" s="2">
        <v>2016</v>
      </c>
      <c r="C14" s="4">
        <v>2139019997.2765207</v>
      </c>
      <c r="D14" s="2">
        <v>0</v>
      </c>
      <c r="E14" s="3">
        <v>701268708.21404004</v>
      </c>
      <c r="F14" s="3">
        <v>483787028.97952861</v>
      </c>
      <c r="G14" s="3">
        <v>2249223881.5114145</v>
      </c>
      <c r="H14" s="3">
        <v>224858001.25589401</v>
      </c>
      <c r="I14" s="3">
        <v>506413018.01943499</v>
      </c>
      <c r="J14" s="3">
        <v>1031098822.399193</v>
      </c>
      <c r="K14" s="3">
        <v>257442074.03244707</v>
      </c>
      <c r="L14" s="3">
        <v>275739570.70349294</v>
      </c>
      <c r="M14" s="3">
        <v>389326586.13512224</v>
      </c>
      <c r="N14" s="3">
        <v>1183715523.1436</v>
      </c>
      <c r="O14" s="3">
        <v>116009012.39833483</v>
      </c>
      <c r="P14" s="3">
        <v>321083264.23830938</v>
      </c>
      <c r="Q14" s="3">
        <v>438015942.13155276</v>
      </c>
      <c r="R14" s="3">
        <v>285015956.08570129</v>
      </c>
      <c r="S14" s="3">
        <v>263448520.542676</v>
      </c>
      <c r="T14" s="3">
        <v>1596989349.7265177</v>
      </c>
    </row>
    <row r="15" spans="1:24" s="2" customFormat="1" ht="12.75" x14ac:dyDescent="0.2">
      <c r="A15" s="2">
        <v>30</v>
      </c>
      <c r="B15" s="2">
        <v>2016</v>
      </c>
      <c r="C15" s="4">
        <v>604293883.92863131</v>
      </c>
      <c r="D15" s="2">
        <v>0</v>
      </c>
      <c r="E15" s="3">
        <v>189181236.21581846</v>
      </c>
      <c r="F15" s="3">
        <v>145872389.01283902</v>
      </c>
      <c r="G15" s="3">
        <v>635427549.49188793</v>
      </c>
      <c r="H15" s="3">
        <v>67671498.851400256</v>
      </c>
      <c r="I15" s="3">
        <v>154295057.71490169</v>
      </c>
      <c r="J15" s="3">
        <v>313214095.61038059</v>
      </c>
      <c r="K15" s="3">
        <v>76305220.310365692</v>
      </c>
      <c r="L15" s="3">
        <v>83819075.938821062</v>
      </c>
      <c r="M15" s="3">
        <v>117425770.54648301</v>
      </c>
      <c r="N15" s="3">
        <v>351137573.19476825</v>
      </c>
      <c r="O15" s="3">
        <v>35052930.008061007</v>
      </c>
      <c r="P15" s="3">
        <v>101180226.32320593</v>
      </c>
      <c r="Q15" s="3">
        <v>134576212.69104719</v>
      </c>
      <c r="R15" s="3">
        <v>84828228.08592239</v>
      </c>
      <c r="S15" s="3">
        <v>79993105.279629722</v>
      </c>
      <c r="T15" s="3">
        <v>490188693.12517464</v>
      </c>
    </row>
    <row r="16" spans="1:24" s="2" customFormat="1" ht="12.75" x14ac:dyDescent="0.2">
      <c r="A16" s="2">
        <v>40</v>
      </c>
      <c r="B16" s="2">
        <v>2016</v>
      </c>
      <c r="C16" s="4">
        <v>20572710.308060374</v>
      </c>
      <c r="D16" s="2">
        <v>0</v>
      </c>
      <c r="E16" s="3">
        <v>7514913.4081853367</v>
      </c>
      <c r="F16" s="3">
        <v>6073737.6535499226</v>
      </c>
      <c r="G16" s="3">
        <v>21632631.481342606</v>
      </c>
      <c r="H16" s="3">
        <v>3103502.9573385948</v>
      </c>
      <c r="I16" s="3">
        <v>7091207.7304554107</v>
      </c>
      <c r="J16" s="3">
        <v>10953528.06622605</v>
      </c>
      <c r="K16" s="3">
        <v>3431030.4684458263</v>
      </c>
      <c r="L16" s="3">
        <v>3850695.5050562015</v>
      </c>
      <c r="M16" s="3">
        <v>5362051.6242014077</v>
      </c>
      <c r="N16" s="3">
        <v>11969869.361755464</v>
      </c>
      <c r="O16" s="3">
        <v>1608685.4809830233</v>
      </c>
      <c r="P16" s="3">
        <v>3299201.689085443</v>
      </c>
      <c r="Q16" s="3">
        <v>5342173.3652146626</v>
      </c>
      <c r="R16" s="3">
        <v>3779292.2010263312</v>
      </c>
      <c r="S16" s="3">
        <v>3674221.0056529115</v>
      </c>
      <c r="T16" s="3">
        <v>16619378.006926242</v>
      </c>
    </row>
    <row r="17" spans="1:21" s="2" customFormat="1" ht="12.75" x14ac:dyDescent="0.2">
      <c r="A17" s="2">
        <v>50</v>
      </c>
      <c r="B17" s="2">
        <v>2016</v>
      </c>
      <c r="C17" s="4">
        <v>110148285.40364452</v>
      </c>
      <c r="D17" s="2">
        <v>0</v>
      </c>
      <c r="E17" s="3">
        <v>36210804.710352696</v>
      </c>
      <c r="F17" s="3">
        <v>31781083.260774434</v>
      </c>
      <c r="G17" s="3">
        <v>115823206.11908935</v>
      </c>
      <c r="H17" s="3">
        <v>15826987.09555823</v>
      </c>
      <c r="I17" s="3">
        <v>36494538.404404558</v>
      </c>
      <c r="J17" s="3">
        <v>61598693.373404212</v>
      </c>
      <c r="K17" s="3">
        <v>17337283.851009622</v>
      </c>
      <c r="L17" s="3">
        <v>19783883.264884897</v>
      </c>
      <c r="M17" s="3">
        <v>27412696.172661748</v>
      </c>
      <c r="N17" s="3">
        <v>66739447.161852919</v>
      </c>
      <c r="O17" s="3">
        <v>8228360.6248910194</v>
      </c>
      <c r="P17" s="3">
        <v>19382967.488943394</v>
      </c>
      <c r="Q17" s="3">
        <v>28851432.282999333</v>
      </c>
      <c r="R17" s="3">
        <v>19232796.002166945</v>
      </c>
      <c r="S17" s="3">
        <v>18861641.740196303</v>
      </c>
      <c r="T17" s="3">
        <v>94847957.973503292</v>
      </c>
    </row>
    <row r="18" spans="1:21" s="2" customFormat="1" ht="12.75" x14ac:dyDescent="0.2">
      <c r="A18" s="2">
        <v>60</v>
      </c>
      <c r="B18" s="2">
        <v>2016</v>
      </c>
      <c r="C18" s="4">
        <v>147628744.38086835</v>
      </c>
      <c r="D18" s="2">
        <v>0</v>
      </c>
      <c r="E18" s="3">
        <v>30032198.070568047</v>
      </c>
      <c r="F18" s="3">
        <v>29498858.293749653</v>
      </c>
      <c r="G18" s="3">
        <v>155234685.92241848</v>
      </c>
      <c r="H18" s="3">
        <v>12790701.716808913</v>
      </c>
      <c r="I18" s="3">
        <v>27592186.158803336</v>
      </c>
      <c r="J18" s="3">
        <v>82803985.430736855</v>
      </c>
      <c r="K18" s="3">
        <v>13150076.421589015</v>
      </c>
      <c r="L18" s="3">
        <v>15148454.32374488</v>
      </c>
      <c r="M18" s="3">
        <v>20984171.859786026</v>
      </c>
      <c r="N18" s="3">
        <v>92374178.799380839</v>
      </c>
      <c r="O18" s="3">
        <v>6509143.1617301079</v>
      </c>
      <c r="P18" s="3">
        <v>28925757.918685373</v>
      </c>
      <c r="Q18" s="3">
        <v>32224831.911618624</v>
      </c>
      <c r="R18" s="3">
        <v>14545666.578522714</v>
      </c>
      <c r="S18" s="3">
        <v>14530909.351845047</v>
      </c>
      <c r="T18" s="3">
        <v>134922339.65245345</v>
      </c>
    </row>
    <row r="19" spans="1:21" x14ac:dyDescent="0.25">
      <c r="E19" s="8">
        <v>974192376.00000012</v>
      </c>
      <c r="F19" s="8">
        <v>705363642.99999988</v>
      </c>
      <c r="G19" s="8">
        <v>3206735852.8317714</v>
      </c>
      <c r="H19" s="8">
        <v>328521470.99999994</v>
      </c>
      <c r="I19" s="8">
        <v>741525844</v>
      </c>
      <c r="J19" s="8">
        <v>1514981066.0000002</v>
      </c>
      <c r="K19" s="8">
        <v>372334888</v>
      </c>
      <c r="L19" s="8">
        <v>403588328</v>
      </c>
      <c r="M19" s="8">
        <v>567817309</v>
      </c>
      <c r="N19" s="8">
        <v>1722552128.9999995</v>
      </c>
      <c r="O19" s="8">
        <v>169613101.99999997</v>
      </c>
      <c r="P19" s="8">
        <v>478612008.99999994</v>
      </c>
      <c r="Q19" s="8">
        <v>646516495</v>
      </c>
      <c r="R19" s="8">
        <v>412519716</v>
      </c>
      <c r="S19" s="8">
        <v>385520159.99999994</v>
      </c>
      <c r="T19" s="8">
        <v>2357104419</v>
      </c>
      <c r="U19" s="8">
        <f>SUM(E19:T19)</f>
        <v>14987498807.831772</v>
      </c>
    </row>
    <row r="20" spans="1:21" x14ac:dyDescent="0.25">
      <c r="B20" s="8" t="s">
        <v>26</v>
      </c>
      <c r="E20" s="8">
        <f>E9-E19</f>
        <v>0</v>
      </c>
      <c r="F20" s="8">
        <f t="shared" ref="F20:U20" si="6">F9-F19</f>
        <v>0</v>
      </c>
      <c r="G20" s="8">
        <f t="shared" si="6"/>
        <v>0</v>
      </c>
      <c r="H20" s="8">
        <f t="shared" si="6"/>
        <v>0</v>
      </c>
      <c r="I20" s="8">
        <f t="shared" si="6"/>
        <v>0</v>
      </c>
      <c r="J20" s="8">
        <f t="shared" si="6"/>
        <v>0</v>
      </c>
      <c r="K20" s="8">
        <f t="shared" si="6"/>
        <v>0</v>
      </c>
      <c r="L20" s="8">
        <f t="shared" si="6"/>
        <v>0</v>
      </c>
      <c r="M20" s="8">
        <f t="shared" si="6"/>
        <v>0</v>
      </c>
      <c r="N20" s="8">
        <f t="shared" si="6"/>
        <v>0</v>
      </c>
      <c r="O20" s="8">
        <f t="shared" si="6"/>
        <v>0</v>
      </c>
      <c r="P20" s="8">
        <f t="shared" si="6"/>
        <v>0</v>
      </c>
      <c r="Q20" s="8">
        <f t="shared" si="6"/>
        <v>0</v>
      </c>
      <c r="R20" s="8">
        <f t="shared" si="6"/>
        <v>0</v>
      </c>
      <c r="S20" s="8">
        <f t="shared" si="6"/>
        <v>0</v>
      </c>
      <c r="T20" s="8">
        <f t="shared" si="6"/>
        <v>0</v>
      </c>
      <c r="U20" s="8">
        <f t="shared" si="6"/>
        <v>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tabSelected="1" workbookViewId="0">
      <selection activeCell="D28" sqref="D28"/>
    </sheetView>
  </sheetViews>
  <sheetFormatPr defaultRowHeight="15" x14ac:dyDescent="0.25"/>
  <cols>
    <col min="3" max="3" width="18.42578125" bestFit="1" customWidth="1"/>
  </cols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>
        <v>10</v>
      </c>
      <c r="B2">
        <v>2016</v>
      </c>
      <c r="C2">
        <v>9984515.3810355905</v>
      </c>
    </row>
    <row r="3" spans="1:3" x14ac:dyDescent="0.25">
      <c r="A3">
        <v>25</v>
      </c>
      <c r="B3">
        <v>2016</v>
      </c>
      <c r="C3">
        <v>890449944.42985845</v>
      </c>
    </row>
    <row r="4" spans="1:3" x14ac:dyDescent="0.25">
      <c r="A4">
        <v>40</v>
      </c>
      <c r="B4">
        <v>2016</v>
      </c>
      <c r="C4">
        <v>7514913.4081853367</v>
      </c>
    </row>
    <row r="5" spans="1:3" x14ac:dyDescent="0.25">
      <c r="A5">
        <v>50</v>
      </c>
      <c r="B5">
        <v>2016</v>
      </c>
      <c r="C5">
        <v>36210804.710352696</v>
      </c>
    </row>
    <row r="6" spans="1:3" x14ac:dyDescent="0.25">
      <c r="A6">
        <v>60</v>
      </c>
      <c r="B6">
        <v>2016</v>
      </c>
      <c r="C6">
        <v>30032198.070568047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C7" sqref="C7"/>
    </sheetView>
  </sheetViews>
  <sheetFormatPr defaultRowHeight="15" x14ac:dyDescent="0.25"/>
  <cols>
    <col min="3" max="3" width="18.42578125" bestFit="1" customWidth="1"/>
  </cols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>
        <v>10</v>
      </c>
      <c r="B2">
        <v>2016</v>
      </c>
      <c r="C2">
        <v>29393898.30561826</v>
      </c>
    </row>
    <row r="3" spans="1:3" x14ac:dyDescent="0.25">
      <c r="A3">
        <v>25</v>
      </c>
      <c r="B3">
        <v>2016</v>
      </c>
      <c r="C3">
        <v>2884651431.0033026</v>
      </c>
    </row>
    <row r="4" spans="1:3" x14ac:dyDescent="0.25">
      <c r="A4">
        <v>40</v>
      </c>
      <c r="B4">
        <v>2016</v>
      </c>
      <c r="C4">
        <v>21632631.481342606</v>
      </c>
    </row>
    <row r="5" spans="1:3" x14ac:dyDescent="0.25">
      <c r="A5">
        <v>50</v>
      </c>
      <c r="B5">
        <v>2016</v>
      </c>
      <c r="C5">
        <v>115823206.11908935</v>
      </c>
    </row>
    <row r="6" spans="1:3" x14ac:dyDescent="0.25">
      <c r="A6">
        <v>60</v>
      </c>
      <c r="B6">
        <v>2016</v>
      </c>
      <c r="C6">
        <v>155234685.92241848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C20" sqref="C20"/>
    </sheetView>
  </sheetViews>
  <sheetFormatPr defaultRowHeight="15" x14ac:dyDescent="0.25"/>
  <cols>
    <col min="3" max="3" width="18.42578125" bestFit="1" customWidth="1"/>
  </cols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>
        <v>10</v>
      </c>
      <c r="B2">
        <v>2016</v>
      </c>
      <c r="C2">
        <v>9639835.9719999954</v>
      </c>
    </row>
    <row r="3" spans="1:3" x14ac:dyDescent="0.25">
      <c r="A3">
        <v>25</v>
      </c>
      <c r="B3">
        <v>2016</v>
      </c>
      <c r="C3">
        <v>660708075.73433661</v>
      </c>
    </row>
    <row r="4" spans="1:3" x14ac:dyDescent="0.25">
      <c r="A4">
        <v>40</v>
      </c>
      <c r="B4">
        <v>2016</v>
      </c>
      <c r="C4">
        <v>7091207.7304554107</v>
      </c>
    </row>
    <row r="5" spans="1:3" x14ac:dyDescent="0.25">
      <c r="A5">
        <v>50</v>
      </c>
      <c r="B5">
        <v>2016</v>
      </c>
      <c r="C5">
        <v>36494538.404404558</v>
      </c>
    </row>
    <row r="6" spans="1:3" x14ac:dyDescent="0.25">
      <c r="A6">
        <v>60</v>
      </c>
      <c r="B6">
        <v>2016</v>
      </c>
      <c r="C6">
        <v>27592186.158803336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C7" sqref="C7"/>
    </sheetView>
  </sheetViews>
  <sheetFormatPr defaultRowHeight="15" x14ac:dyDescent="0.25"/>
  <cols>
    <col min="3" max="3" width="18.42578125" bestFit="1" customWidth="1"/>
  </cols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>
        <v>10</v>
      </c>
      <c r="B2">
        <v>2016</v>
      </c>
      <c r="C2">
        <v>4669202.9161428008</v>
      </c>
    </row>
    <row r="3" spans="1:3" x14ac:dyDescent="0.25">
      <c r="A3">
        <v>25</v>
      </c>
      <c r="B3">
        <v>2016</v>
      </c>
      <c r="C3">
        <v>333747294.34281278</v>
      </c>
    </row>
    <row r="4" spans="1:3" x14ac:dyDescent="0.25">
      <c r="A4">
        <v>40</v>
      </c>
      <c r="B4">
        <v>2016</v>
      </c>
      <c r="C4">
        <v>3431030.4684458263</v>
      </c>
    </row>
    <row r="5" spans="1:3" x14ac:dyDescent="0.25">
      <c r="A5">
        <v>50</v>
      </c>
      <c r="B5">
        <v>2016</v>
      </c>
      <c r="C5">
        <v>17337283.851009622</v>
      </c>
    </row>
    <row r="6" spans="1:3" x14ac:dyDescent="0.25">
      <c r="A6">
        <v>60</v>
      </c>
      <c r="B6">
        <v>2016</v>
      </c>
      <c r="C6">
        <v>13150076.421589015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C7" sqref="C7"/>
    </sheetView>
  </sheetViews>
  <sheetFormatPr defaultRowHeight="15" x14ac:dyDescent="0.25"/>
  <cols>
    <col min="3" max="3" width="18.42578125" bestFit="1" customWidth="1"/>
  </cols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>
        <v>10</v>
      </c>
      <c r="B2">
        <v>2016</v>
      </c>
      <c r="C2">
        <v>5246648.2639999967</v>
      </c>
    </row>
    <row r="3" spans="1:3" x14ac:dyDescent="0.25">
      <c r="A3">
        <v>25</v>
      </c>
      <c r="B3">
        <v>2016</v>
      </c>
      <c r="C3">
        <v>359558646.64231402</v>
      </c>
    </row>
    <row r="4" spans="1:3" x14ac:dyDescent="0.25">
      <c r="A4">
        <v>40</v>
      </c>
      <c r="B4">
        <v>2016</v>
      </c>
      <c r="C4">
        <v>3850695.5050562015</v>
      </c>
    </row>
    <row r="5" spans="1:3" x14ac:dyDescent="0.25">
      <c r="A5">
        <v>50</v>
      </c>
      <c r="B5">
        <v>2016</v>
      </c>
      <c r="C5">
        <v>19783883.264884897</v>
      </c>
    </row>
    <row r="6" spans="1:3" x14ac:dyDescent="0.25">
      <c r="A6">
        <v>60</v>
      </c>
      <c r="B6">
        <v>2016</v>
      </c>
      <c r="C6">
        <v>15148454.32374488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C7" sqref="C7"/>
    </sheetView>
  </sheetViews>
  <sheetFormatPr defaultRowHeight="15" x14ac:dyDescent="0.25"/>
  <cols>
    <col min="3" max="3" width="18.42578125" bestFit="1" customWidth="1"/>
  </cols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>
        <v>10</v>
      </c>
      <c r="B2">
        <v>2016</v>
      </c>
      <c r="C2">
        <v>4740591.3417704403</v>
      </c>
    </row>
    <row r="3" spans="1:3" x14ac:dyDescent="0.25">
      <c r="A3">
        <v>25</v>
      </c>
      <c r="B3">
        <v>2016</v>
      </c>
      <c r="C3">
        <v>422263490.56151533</v>
      </c>
    </row>
    <row r="4" spans="1:3" x14ac:dyDescent="0.25">
      <c r="A4">
        <v>40</v>
      </c>
      <c r="B4">
        <v>2016</v>
      </c>
      <c r="C4">
        <v>3299201.689085443</v>
      </c>
    </row>
    <row r="5" spans="1:3" x14ac:dyDescent="0.25">
      <c r="A5">
        <v>50</v>
      </c>
      <c r="B5">
        <v>2016</v>
      </c>
      <c r="C5">
        <v>19382967.488943394</v>
      </c>
    </row>
    <row r="6" spans="1:3" x14ac:dyDescent="0.25">
      <c r="A6">
        <v>60</v>
      </c>
      <c r="B6">
        <v>2016</v>
      </c>
      <c r="C6">
        <v>28925757.918685373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C7" sqref="C7"/>
    </sheetView>
  </sheetViews>
  <sheetFormatPr defaultRowHeight="15" x14ac:dyDescent="0.25"/>
  <cols>
    <col min="3" max="3" width="18.42578125" bestFit="1" customWidth="1"/>
  </cols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>
        <v>10</v>
      </c>
      <c r="B2">
        <v>2016</v>
      </c>
      <c r="C2">
        <v>5117777.0466603367</v>
      </c>
    </row>
    <row r="3" spans="1:3" x14ac:dyDescent="0.25">
      <c r="A3">
        <v>25</v>
      </c>
      <c r="B3">
        <v>2016</v>
      </c>
      <c r="C3">
        <v>369844184.17162371</v>
      </c>
    </row>
    <row r="4" spans="1:3" x14ac:dyDescent="0.25">
      <c r="A4">
        <v>40</v>
      </c>
      <c r="B4">
        <v>2016</v>
      </c>
      <c r="C4">
        <v>3779292.2010263312</v>
      </c>
    </row>
    <row r="5" spans="1:3" x14ac:dyDescent="0.25">
      <c r="A5">
        <v>50</v>
      </c>
      <c r="B5">
        <v>2016</v>
      </c>
      <c r="C5">
        <v>19232796.002166945</v>
      </c>
    </row>
    <row r="6" spans="1:3" x14ac:dyDescent="0.25">
      <c r="A6">
        <v>60</v>
      </c>
      <c r="B6">
        <v>2016</v>
      </c>
      <c r="C6">
        <v>14545666.578522714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C7" sqref="C7"/>
    </sheetView>
  </sheetViews>
  <sheetFormatPr defaultRowHeight="15" x14ac:dyDescent="0.25"/>
  <cols>
    <col min="3" max="3" width="18.42578125" bestFit="1" customWidth="1"/>
  </cols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>
        <v>10</v>
      </c>
      <c r="B2">
        <v>2016</v>
      </c>
      <c r="C2">
        <v>23536700.515424542</v>
      </c>
    </row>
    <row r="3" spans="1:3" x14ac:dyDescent="0.25">
      <c r="A3">
        <v>25</v>
      </c>
      <c r="B3">
        <v>2016</v>
      </c>
      <c r="C3">
        <v>2087178042.8516922</v>
      </c>
    </row>
    <row r="4" spans="1:3" x14ac:dyDescent="0.25">
      <c r="A4">
        <v>40</v>
      </c>
      <c r="B4">
        <v>2016</v>
      </c>
      <c r="C4">
        <v>16619378.006926242</v>
      </c>
    </row>
    <row r="5" spans="1:3" x14ac:dyDescent="0.25">
      <c r="A5">
        <v>50</v>
      </c>
      <c r="B5">
        <v>2016</v>
      </c>
      <c r="C5">
        <v>94847957.973503292</v>
      </c>
    </row>
    <row r="6" spans="1:3" x14ac:dyDescent="0.25">
      <c r="A6">
        <v>60</v>
      </c>
      <c r="B6">
        <v>2016</v>
      </c>
      <c r="C6">
        <v>134922339.65245345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README</vt:lpstr>
      <vt:lpstr>23001HPMSVTypeYear</vt:lpstr>
      <vt:lpstr>23005HPMSVTypeYear</vt:lpstr>
      <vt:lpstr>23009HPMSVTypeYear</vt:lpstr>
      <vt:lpstr>23013HPMSVTypeYear</vt:lpstr>
      <vt:lpstr>23015HPMSVTypeYear</vt:lpstr>
      <vt:lpstr>23023HPMSVTypeYear</vt:lpstr>
      <vt:lpstr>23027HPMSVTypeYear</vt:lpstr>
      <vt:lpstr>23031HPMSVTypeYear</vt:lpstr>
      <vt:lpstr>HPMSVType</vt:lpstr>
      <vt:lpstr>HPMSVTypeYearTemp</vt:lpstr>
      <vt:lpstr>M14Conversion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Cormier, Denise E</cp:lastModifiedBy>
  <dcterms:created xsi:type="dcterms:W3CDTF">2015-08-31T14:49:11Z</dcterms:created>
  <dcterms:modified xsi:type="dcterms:W3CDTF">2018-05-09T18:56:00Z</dcterms:modified>
</cp:coreProperties>
</file>