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105" windowWidth="9600" windowHeight="1395" tabRatio="619" activeTab="1"/>
  </bookViews>
  <sheets>
    <sheet name="Details" sheetId="1" r:id="rId1"/>
    <sheet name="Simplified Defaults" sheetId="2" r:id="rId2"/>
    <sheet name="Heat content" sheetId="3" r:id="rId3"/>
  </sheets>
  <definedNames>
    <definedName name="_xlnm.Print_Area" localSheetId="1">'Simplified Defaults'!$A$7:$B$18</definedName>
    <definedName name="_xlnm.Print_Titles" localSheetId="1">'Simplified Defaults'!$A:$C,'Simplified Defaults'!$1:$7</definedName>
  </definedNames>
  <calcPr fullCalcOnLoad="1"/>
</workbook>
</file>

<file path=xl/comments1.xml><?xml version="1.0" encoding="utf-8"?>
<comments xmlns="http://schemas.openxmlformats.org/spreadsheetml/2006/main">
  <authors>
    <author>Knapp, Stacy R</author>
    <author>Rich.Greves</author>
    <author>Flynn, Allison M</author>
  </authors>
  <commentList>
    <comment ref="E5" authorId="0">
      <text>
        <r>
          <rPr>
            <b/>
            <sz val="9"/>
            <rFont val="Tahoma"/>
            <family val="2"/>
          </rPr>
          <t xml:space="preserve">For AP-42 quality:
A </t>
        </r>
        <r>
          <rPr>
            <sz val="9"/>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rFont val="Tahoma"/>
            <family val="2"/>
          </rPr>
          <t>B</t>
        </r>
        <r>
          <rPr>
            <sz val="9"/>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rFont val="Tahoma"/>
            <family val="2"/>
          </rPr>
          <t>C</t>
        </r>
        <r>
          <rPr>
            <sz val="9"/>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rFont val="Tahoma"/>
            <family val="2"/>
          </rPr>
          <t>D</t>
        </r>
        <r>
          <rPr>
            <sz val="9"/>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rFont val="Tahoma"/>
            <family val="2"/>
          </rPr>
          <t>E</t>
        </r>
        <r>
          <rPr>
            <sz val="9"/>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rFont val="Tahoma"/>
            <family val="2"/>
          </rPr>
          <t>U</t>
        </r>
        <r>
          <rPr>
            <sz val="9"/>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rFont val="Tahoma"/>
            <family val="2"/>
          </rPr>
          <t xml:space="preserve">
</t>
        </r>
        <r>
          <rPr>
            <sz val="9"/>
            <rFont val="Tahoma"/>
            <family val="2"/>
          </rPr>
          <t xml:space="preserve">
</t>
        </r>
      </text>
    </comment>
    <comment ref="D86" authorId="1">
      <text>
        <r>
          <rPr>
            <b/>
            <sz val="8"/>
            <rFont val="Tahoma"/>
            <family val="2"/>
          </rPr>
          <t>Rich.Greves:</t>
        </r>
        <r>
          <rPr>
            <sz val="8"/>
            <rFont val="Tahoma"/>
            <family val="2"/>
          </rPr>
          <t xml:space="preserve">
Includes SCCs (but is not limited to):
20100101
20100102
20100107
20100901
20200102
20200104
20200107
20200401
20200901
20300101
20400110
27000320
28888801
30500208
30500210
30590001
30790001
39000589</t>
        </r>
      </text>
    </comment>
    <comment ref="E7" authorId="0">
      <text>
        <r>
          <rPr>
            <b/>
            <sz val="9"/>
            <rFont val="Tahoma"/>
            <family val="2"/>
          </rPr>
          <t>Knapp, Stacy R:</t>
        </r>
        <r>
          <rPr>
            <sz val="9"/>
            <rFont val="Tahoma"/>
            <family val="2"/>
          </rPr>
          <t xml:space="preserve">
No AP-42 EF</t>
        </r>
      </text>
    </comment>
    <comment ref="E12" authorId="0">
      <text>
        <r>
          <rPr>
            <b/>
            <sz val="9"/>
            <rFont val="Tahoma"/>
            <family val="2"/>
          </rPr>
          <t>Knapp, Stacy R:</t>
        </r>
        <r>
          <rPr>
            <sz val="9"/>
            <rFont val="Tahoma"/>
            <family val="2"/>
          </rPr>
          <t xml:space="preserve">
No AP-42 EF for Chromium III</t>
        </r>
      </text>
    </comment>
    <comment ref="B107" authorId="0">
      <text>
        <r>
          <rPr>
            <b/>
            <sz val="9"/>
            <rFont val="Tahoma"/>
            <family val="2"/>
          </rPr>
          <t>Knapp, Stacy R:</t>
        </r>
        <r>
          <rPr>
            <sz val="9"/>
            <rFont val="Tahoma"/>
            <family val="2"/>
          </rPr>
          <t xml:space="preserve">
E.g., SCC 10200901
Other biomass SCCs -- need to specify % moisture for EF:
10101209
39000989
10100902
10100903
10200901
10200902
10200903
10200907
10200908
10300903
10300908</t>
        </r>
      </text>
    </comment>
    <comment ref="B128" authorId="0">
      <text>
        <r>
          <rPr>
            <b/>
            <sz val="9"/>
            <rFont val="Tahoma"/>
            <family val="2"/>
          </rPr>
          <t>Knapp, Stacy R:</t>
        </r>
        <r>
          <rPr>
            <sz val="9"/>
            <rFont val="Tahoma"/>
            <family val="2"/>
          </rPr>
          <t xml:space="preserve">
E.g., SCC 10200903
Other biomass SCCs -- need to specify % moisture for EF:
10101209
39000989
10100902
10100903
10200901
10200902
10200903
10200907
10200908
10300903
10300908</t>
        </r>
      </text>
    </comment>
    <comment ref="B149" authorId="0">
      <text>
        <r>
          <rPr>
            <b/>
            <sz val="9"/>
            <rFont val="Tahoma"/>
            <family val="2"/>
          </rPr>
          <t>Knapp, Stacy R:</t>
        </r>
        <r>
          <rPr>
            <sz val="9"/>
            <rFont val="Tahoma"/>
            <family val="2"/>
          </rPr>
          <t xml:space="preserve">
E.g., SCC 10200908, 10300908
Other biomass SCCs -- need to specify % moisture for EF:
10101209
39000989
10100902
10100903
10200901
10200902
10200903
10200907
10200908
10300903
10300908</t>
        </r>
      </text>
    </comment>
    <comment ref="C86" authorId="1">
      <text>
        <r>
          <rPr>
            <b/>
            <sz val="8"/>
            <rFont val="Tahoma"/>
            <family val="2"/>
          </rPr>
          <t>Rich.Greves:</t>
        </r>
        <r>
          <rPr>
            <sz val="8"/>
            <rFont val="Tahoma"/>
            <family val="2"/>
          </rPr>
          <t xml:space="preserve">
Includes SCCs (but is not limited to):
20100101
20100102
20100107
20100901
20200102
20200104
20200107
20200401
20200901
20300101
20400110
27000320
28888801
30500208
30500210
30590001
30790001
39000589</t>
        </r>
      </text>
    </comment>
    <comment ref="B120" authorId="0">
      <text>
        <r>
          <rPr>
            <b/>
            <sz val="9"/>
            <rFont val="Tahoma"/>
            <family val="2"/>
          </rPr>
          <t>Knapp, Stacy R:</t>
        </r>
        <r>
          <rPr>
            <sz val="9"/>
            <rFont val="Tahoma"/>
            <family val="2"/>
          </rPr>
          <t xml:space="preserve">
Includes the following compounds:
1,2,3,4,6,7,8,9-octachlorodibenzofuran
1,2,3,4,6,7,8,9-octachlorodibenzo-p-dioxin
1,2,3,4,6,7,8-heptachlorodibenzofuran
1,2,3,4,6,7,8-heptachlorodibenzo-p-dioxin
1,2,3,4,7,8,9-heptachlorodibenzofuran
1,2,3,4,7,8-hexachlorodibenzofuran
1,2,3,4,7,8-hexachlorodibenzo-p-dioxin
1,2,3,6,7,8-hexachlorodibenzofuran
1,2,3,6,7,8-hexachlorodibenzo-p-dioxin
1,2,3,7,8,9-hexachlorodibenzofuran
1,2,3,7,8,9-hexachlorodibenzo-p-dioxin
1,2,3,7,8-pentachlorodibenzofuran
1,2,3,7,8-pentachlorodibenzo-p-dioxin
2,3,4,6,7,8-hexachlorodibenzofuran
2,3,4,7,8-pentachlorodibenzofuran
2,3,7,8-tetrachlorodibenzofuran
2,3,7,8-tetrachlorodibenzo-p-dioxin</t>
        </r>
      </text>
    </comment>
    <comment ref="B141" authorId="0">
      <text>
        <r>
          <rPr>
            <b/>
            <sz val="9"/>
            <rFont val="Tahoma"/>
            <family val="2"/>
          </rPr>
          <t>Knapp, Stacy R:</t>
        </r>
        <r>
          <rPr>
            <sz val="9"/>
            <rFont val="Tahoma"/>
            <family val="2"/>
          </rPr>
          <t xml:space="preserve">
Includes the following compounds:
1,2,3,4,6,7,8,9-octachlorodibenzofuran
1,2,3,4,6,7,8,9-octachlorodibenzo-p-dioxin
1,2,3,4,6,7,8-heptachlorodibenzofuran
1,2,3,4,6,7,8-heptachlorodibenzo-p-dioxin
1,2,3,4,7,8,9-heptachlorodibenzofuran
1,2,3,4,7,8-hexachlorodibenzofuran
1,2,3,4,7,8-hexachlorodibenzo-p-dioxin
1,2,3,6,7,8-hexachlorodibenzofuran
1,2,3,6,7,8-hexachlorodibenzo-p-dioxin
1,2,3,7,8,9-hexachlorodibenzofuran
1,2,3,7,8,9-hexachlorodibenzo-p-dioxin
1,2,3,7,8-pentachlorodibenzofuran
1,2,3,7,8-pentachlorodibenzo-p-dioxin
2,3,4,6,7,8-hexachlorodibenzofuran
2,3,4,7,8-pentachlorodibenzofuran
2,3,7,8-tetrachlorodibenzofuran
2,3,7,8-tetrachlorodibenzo-p-dioxin</t>
        </r>
      </text>
    </comment>
    <comment ref="B162" authorId="0">
      <text>
        <r>
          <rPr>
            <b/>
            <sz val="9"/>
            <rFont val="Tahoma"/>
            <family val="2"/>
          </rPr>
          <t>Knapp, Stacy R:</t>
        </r>
        <r>
          <rPr>
            <sz val="9"/>
            <rFont val="Tahoma"/>
            <family val="2"/>
          </rPr>
          <t xml:space="preserve">
Includes the following compounds:
1,2,3,4,6,7,8,9-octachlorodibenzofuran
1,2,3,4,6,7,8,9-octachlorodibenzo-p-dioxin
1,2,3,4,6,7,8-heptachlorodibenzofuran
1,2,3,4,6,7,8-heptachlorodibenzo-p-dioxin
1,2,3,4,7,8,9-heptachlorodibenzofuran
1,2,3,4,7,8-hexachlorodibenzofuran
1,2,3,4,7,8-hexachlorodibenzo-p-dioxin
1,2,3,6,7,8-hexachlorodibenzofuran
1,2,3,6,7,8-hexachlorodibenzo-p-dioxin
1,2,3,7,8,9-hexachlorodibenzofuran
1,2,3,7,8,9-hexachlorodibenzo-p-dioxin
1,2,3,7,8-pentachlorodibenzofuran
1,2,3,7,8-pentachlorodibenzo-p-dioxin
2,3,4,6,7,8-hexachlorodibenzofuran
2,3,4,7,8-pentachlorodibenzofuran
2,3,7,8-tetrachlorodibenzofuran
2,3,7,8-tetrachlorodibenzo-p-dioxin</t>
        </r>
      </text>
    </comment>
    <comment ref="B225" authorId="0">
      <text>
        <r>
          <rPr>
            <b/>
            <sz val="9"/>
            <rFont val="Tahoma"/>
            <family val="2"/>
          </rPr>
          <t>Knapp, Stacy R:</t>
        </r>
        <r>
          <rPr>
            <sz val="9"/>
            <rFont val="Tahoma"/>
            <family val="2"/>
          </rPr>
          <t xml:space="preserve">
Includes the following compounds:
1,2,3,4,6,7,8,9-octachlorodibenzofuran
1,2,3,4,6,7,8,9-octachlorodibenzo-p-dioxin
1,2,3,4,6,7,8-heptachlorodibenzofuran
1,2,3,4,6,7,8-heptachlorodibenzo-p-dioxin
1,2,3,4,7,8,9-heptachlorodibenzofuran
1,2,3,4,7,8-hexachlorodibenzofuran
1,2,3,4,7,8-hexachlorodibenzo-p-dioxin
1,2,3,6,7,8-hexachlorodibenzofuran
1,2,3,6,7,8-hexachlorodibenzo-p-dioxin
1,2,3,7,8,9-hexachlorodibenzofuran
1,2,3,7,8,9-hexachlorodibenzo-p-dioxin
1,2,3,7,8-pentachlorodibenzofuran
1,2,3,7,8-pentachlorodibenzo-p-dioxin
2,3,4,6,7,8-hexachlorodibenzofuran
2,3,4,7,8-pentachlorodibenzofuran
2,3,7,8-tetrachlorodibenzofuran
2,3,7,8-tetrachlorodibenzo-p-dioxin</t>
        </r>
      </text>
    </comment>
    <comment ref="B15" authorId="0">
      <text>
        <r>
          <rPr>
            <b/>
            <sz val="9"/>
            <rFont val="Tahoma"/>
            <family val="2"/>
          </rPr>
          <t>Knapp, Stacy R:</t>
        </r>
        <r>
          <rPr>
            <sz val="9"/>
            <rFont val="Tahoma"/>
            <family val="2"/>
          </rPr>
          <t xml:space="preserve">
Based on the following compounds:
1,2,3,4,6,7,8,9-octachlorodibenzofuran
1,2,3,4,6,7,8,9-octachlorodibenzo-p-dioxin
1,2,3,4,6,7,8-heptachlorodibenzofuran
1,2,3,4,6,7,8-heptachlorodibenzo-p-dioxin
1,2,3,4,7,8,9-heptachlorodibenzofuran
1,2,3,4,7,8-hexachlorodibenzofuran
1,2,3,4,7,8-hexachlorodibenzo-p-dioxin
1,2,3,6,7,8-hexachlorodibenzofuran
1,2,3,6,7,8-hexachlorodibenzo-p-dioxin
1,2,3,7,8,9-hexachlorodibenzofuran
1,2,3,7,8,9-hexachlorodibenzo-p-dioxin
1,2,3,7,8-pentachlorodibenzofuran
1,2,3,7,8-pentachlorodibenzo-p-dioxin
2,3,4,6,7,8-hexachlorodibenzofuran
2,3,4,7,8-pentachlorodibenzofuran
2,3,7,8-tetrachlorodibenzofuran
2,3,7,8-tetrachlorodibenzo-p-dioxin</t>
        </r>
      </text>
    </comment>
    <comment ref="B36" authorId="0">
      <text>
        <r>
          <rPr>
            <b/>
            <sz val="9"/>
            <rFont val="Tahoma"/>
            <family val="2"/>
          </rPr>
          <t>Knapp, Stacy R:</t>
        </r>
        <r>
          <rPr>
            <sz val="9"/>
            <rFont val="Tahoma"/>
            <family val="2"/>
          </rPr>
          <t xml:space="preserve">
Based on the following compounds:
1,2,3,4,6,7,8,9-octachlorodibenzofuran
1,2,3,4,6,7,8,9-octachlorodibenzo-p-dioxin
1,2,3,4,6,7,8-heptachlorodibenzofuran
1,2,3,4,6,7,8-heptachlorodibenzo-p-dioxin
1,2,3,4,7,8,9-heptachlorodibenzofuran
1,2,3,4,7,8-hexachlorodibenzofuran
1,2,3,4,7,8-hexachlorodibenzo-p-dioxin
1,2,3,6,7,8-hexachlorodibenzofuran
1,2,3,6,7,8-hexachlorodibenzo-p-dioxin
1,2,3,7,8,9-hexachlorodibenzofuran
1,2,3,7,8,9-hexachlorodibenzo-p-dioxin
1,2,3,7,8-pentachlorodibenzofuran
1,2,3,7,8-pentachlorodibenzo-p-dioxin
2,3,4,6,7,8-hexachlorodibenzofuran
2,3,4,7,8-pentachlorodibenzofuran
2,3,7,8-tetrachlorodibenzofuran
2,3,7,8-tetrachlorodibenzo-p-dioxin</t>
        </r>
      </text>
    </comment>
    <comment ref="B78" authorId="0">
      <text>
        <r>
          <rPr>
            <b/>
            <sz val="9"/>
            <rFont val="Tahoma"/>
            <family val="2"/>
          </rPr>
          <t>Knapp, Stacy R:</t>
        </r>
        <r>
          <rPr>
            <sz val="9"/>
            <rFont val="Tahoma"/>
            <family val="2"/>
          </rPr>
          <t xml:space="preserve">
Based on the following compounds:
1,2,3,4,6,7,8,9-octachlorodibenzofuran
1,2,3,4,6,7,8,9-octachlorodibenzo-p-dioxin
1,2,3,4,6,7,8-heptachlorodibenzofuran
1,2,3,4,6,7,8-heptachlorodibenzo-p-dioxin
1,2,3,4,7,8,9-heptachlorodibenzofuran
1,2,3,4,7,8-hexachlorodibenzofuran
1,2,3,4,7,8-hexachlorodibenzo-p-dioxin
1,2,3,6,7,8-hexachlorodibenzofuran
1,2,3,6,7,8-hexachlorodibenzo-p-dioxin
1,2,3,7,8,9-hexachlorodibenzofuran
1,2,3,7,8,9-hexachlorodibenzo-p-dioxin
1,2,3,7,8-pentachlorodibenzofuran
1,2,3,7,8-pentachlorodibenzo-p-dioxin
2,3,4,6,7,8-hexachlorodibenzofuran
2,3,4,7,8-pentachlorodibenzofuran
2,3,7,8-tetrachlorodibenzofuran
2,3,7,8-tetrachlorodibenzo-p-dioxin</t>
        </r>
      </text>
    </comment>
    <comment ref="B99" authorId="0">
      <text>
        <r>
          <rPr>
            <b/>
            <sz val="9"/>
            <rFont val="Tahoma"/>
            <family val="2"/>
          </rPr>
          <t>Knapp, Stacy R:</t>
        </r>
        <r>
          <rPr>
            <sz val="9"/>
            <rFont val="Tahoma"/>
            <family val="2"/>
          </rPr>
          <t xml:space="preserve">
Based on the following compounds:
1,2,3,4,6,7,8,9-octachlorodibenzofuran
1,2,3,4,6,7,8,9-octachlorodibenzo-p-dioxin
1,2,3,4,6,7,8-heptachlorodibenzofuran
1,2,3,4,6,7,8-heptachlorodibenzo-p-dioxin
1,2,3,4,7,8,9-heptachlorodibenzofuran
1,2,3,4,7,8-hexachlorodibenzofuran
1,2,3,4,7,8-hexachlorodibenzo-p-dioxin
1,2,3,6,7,8-hexachlorodibenzofuran
1,2,3,6,7,8-hexachlorodibenzo-p-dioxin
1,2,3,7,8,9-hexachlorodibenzofuran
1,2,3,7,8,9-hexachlorodibenzo-p-dioxin
1,2,3,7,8-pentachlorodibenzofuran
1,2,3,7,8-pentachlorodibenzo-p-dioxin
2,3,4,6,7,8-hexachlorodibenzofuran
2,3,4,7,8-pentachlorodibenzofuran
2,3,7,8-tetrachlorodibenzofuran
2,3,7,8-tetrachlorodibenzo-p-dioxin</t>
        </r>
      </text>
    </comment>
    <comment ref="B221" authorId="0">
      <text>
        <r>
          <rPr>
            <b/>
            <sz val="9"/>
            <rFont val="Tahoma"/>
            <family val="2"/>
          </rPr>
          <t>Knapp, Stacy R:</t>
        </r>
        <r>
          <rPr>
            <sz val="9"/>
            <rFont val="Tahoma"/>
            <family val="2"/>
          </rPr>
          <t xml:space="preserve">
Coal Boilers = 12% chromium IV:
Based on source test data from 7 units, including 4 utility boilers and 3 industrial boilers (which
are similar in process to utility boilers but often smaller), an average of 12 percent hexavalent chromium was derived to be used as the speciation default for coal-fired boilers without available chromium speciation information. The average hexavalent chromium for the 4 utility boilers was 11 percent and the range for the 4 tests was from 0.4 percent to 23 percent.  Although the range of values was not reported, the average hexavalent chromium for the 3 industrial boilers was 12 percent. (Emissions database compiled November 30, 2000, in support of National Emission Standards for Hazardous Air Pollutants for Industrial/Commercial/Institutional Boilers and process Heaters, Final Rule, 69FR55217 September 13, 2004). Because of the limited number of units tested, we chose the value of 12 percent (the highest percent average of hexavalent chromium when considering both utility and industrial boilers) to be used as the default for our analysis of potential chromium risks from coal-fired utility boilers.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B223" authorId="0">
      <text>
        <r>
          <rPr>
            <b/>
            <sz val="9"/>
            <rFont val="Tahoma"/>
            <family val="2"/>
          </rPr>
          <t>Knapp, Stacy R:</t>
        </r>
        <r>
          <rPr>
            <sz val="9"/>
            <rFont val="Tahoma"/>
            <family val="2"/>
          </rPr>
          <t xml:space="preserve">
Coal Boilers = 12% chromium IV:
Based on source test data from 7 units, including 4 utility boilers and 3 industrial boilers (which
are similar in process to utility boilers but often smaller), an average of 12 percent hexavalent chromium was derived to be used as the speciation default for coal-fired boilers without available chromium speciation information. The average hexavalent chromium for the 4 utility boilers was 11 percent and the range for the 4 tests was from 0.4 percent to 23 percent.  Although the range of values was not reported, the average hexavalent chromium for the 3 industrial boilers was 12 percent. (Emissions database compiled November 30, 2000, in support of National Emission Standards for Hazardous Air Pollutants for Industrial/Commercial/Institutional Boilers and process Heaters, Final Rule, 69FR55217 September 13, 2004). Because of the limited number of units tested, we chose the value of 12 percent (the highest percent average of hexavalent chromium when considering both utility and industrial boilers) to be used as the default for our analysis of potential chromium risks from coal-fired utility boilers.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B11" authorId="0">
      <text>
        <r>
          <rPr>
            <b/>
            <sz val="9"/>
            <rFont val="Tahoma"/>
            <family val="2"/>
          </rPr>
          <t>Knapp, Stacy R:</t>
        </r>
        <r>
          <rPr>
            <sz val="9"/>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B13" authorId="0">
      <text>
        <r>
          <rPr>
            <b/>
            <sz val="9"/>
            <rFont val="Tahoma"/>
            <family val="2"/>
          </rPr>
          <t>Knapp, Stacy R:</t>
        </r>
        <r>
          <rPr>
            <sz val="9"/>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B32" authorId="0">
      <text>
        <r>
          <rPr>
            <b/>
            <sz val="9"/>
            <rFont val="Tahoma"/>
            <family val="2"/>
          </rPr>
          <t>Knapp, Stacy R:</t>
        </r>
        <r>
          <rPr>
            <sz val="9"/>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B34" authorId="0">
      <text>
        <r>
          <rPr>
            <b/>
            <sz val="9"/>
            <rFont val="Tahoma"/>
            <family val="2"/>
          </rPr>
          <t>Knapp, Stacy R:</t>
        </r>
        <r>
          <rPr>
            <sz val="9"/>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B74" authorId="0">
      <text>
        <r>
          <rPr>
            <b/>
            <sz val="9"/>
            <rFont val="Tahoma"/>
            <family val="2"/>
          </rPr>
          <t>Knapp, Stacy R:</t>
        </r>
        <r>
          <rPr>
            <sz val="9"/>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B76" authorId="0">
      <text>
        <r>
          <rPr>
            <b/>
            <sz val="9"/>
            <rFont val="Tahoma"/>
            <family val="2"/>
          </rPr>
          <t>Knapp, Stacy R:</t>
        </r>
        <r>
          <rPr>
            <sz val="9"/>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B95" authorId="0">
      <text>
        <r>
          <rPr>
            <b/>
            <sz val="9"/>
            <rFont val="Tahoma"/>
            <family val="2"/>
          </rPr>
          <t>Knapp, Stacy R:</t>
        </r>
        <r>
          <rPr>
            <sz val="9"/>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B97" authorId="0">
      <text>
        <r>
          <rPr>
            <b/>
            <sz val="9"/>
            <rFont val="Tahoma"/>
            <family val="2"/>
          </rPr>
          <t>Knapp, Stacy R:</t>
        </r>
        <r>
          <rPr>
            <sz val="9"/>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E26" authorId="0">
      <text>
        <r>
          <rPr>
            <b/>
            <sz val="9"/>
            <rFont val="Tahoma"/>
            <family val="2"/>
          </rPr>
          <t xml:space="preserve">For AP-42 quality:
A </t>
        </r>
        <r>
          <rPr>
            <sz val="9"/>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rFont val="Tahoma"/>
            <family val="2"/>
          </rPr>
          <t>B</t>
        </r>
        <r>
          <rPr>
            <sz val="9"/>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rFont val="Tahoma"/>
            <family val="2"/>
          </rPr>
          <t>C</t>
        </r>
        <r>
          <rPr>
            <sz val="9"/>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rFont val="Tahoma"/>
            <family val="2"/>
          </rPr>
          <t>D</t>
        </r>
        <r>
          <rPr>
            <sz val="9"/>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rFont val="Tahoma"/>
            <family val="2"/>
          </rPr>
          <t>E</t>
        </r>
        <r>
          <rPr>
            <sz val="9"/>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rFont val="Tahoma"/>
            <family val="2"/>
          </rPr>
          <t>U</t>
        </r>
        <r>
          <rPr>
            <sz val="9"/>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rFont val="Tahoma"/>
            <family val="2"/>
          </rPr>
          <t xml:space="preserve">
</t>
        </r>
        <r>
          <rPr>
            <sz val="9"/>
            <rFont val="Tahoma"/>
            <family val="2"/>
          </rPr>
          <t xml:space="preserve">
</t>
        </r>
      </text>
    </comment>
    <comment ref="E47" authorId="0">
      <text>
        <r>
          <rPr>
            <b/>
            <sz val="9"/>
            <rFont val="Tahoma"/>
            <family val="2"/>
          </rPr>
          <t xml:space="preserve">For AP-42 quality:
A </t>
        </r>
        <r>
          <rPr>
            <sz val="9"/>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rFont val="Tahoma"/>
            <family val="2"/>
          </rPr>
          <t>B</t>
        </r>
        <r>
          <rPr>
            <sz val="9"/>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rFont val="Tahoma"/>
            <family val="2"/>
          </rPr>
          <t>C</t>
        </r>
        <r>
          <rPr>
            <sz val="9"/>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rFont val="Tahoma"/>
            <family val="2"/>
          </rPr>
          <t>D</t>
        </r>
        <r>
          <rPr>
            <sz val="9"/>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rFont val="Tahoma"/>
            <family val="2"/>
          </rPr>
          <t>E</t>
        </r>
        <r>
          <rPr>
            <sz val="9"/>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rFont val="Tahoma"/>
            <family val="2"/>
          </rPr>
          <t>U</t>
        </r>
        <r>
          <rPr>
            <sz val="9"/>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rFont val="Tahoma"/>
            <family val="2"/>
          </rPr>
          <t xml:space="preserve">
</t>
        </r>
        <r>
          <rPr>
            <sz val="9"/>
            <rFont val="Tahoma"/>
            <family val="2"/>
          </rPr>
          <t xml:space="preserve">
</t>
        </r>
      </text>
    </comment>
    <comment ref="E68" authorId="0">
      <text>
        <r>
          <rPr>
            <b/>
            <sz val="9"/>
            <rFont val="Tahoma"/>
            <family val="2"/>
          </rPr>
          <t xml:space="preserve">For AP-42 quality:
A </t>
        </r>
        <r>
          <rPr>
            <sz val="9"/>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rFont val="Tahoma"/>
            <family val="2"/>
          </rPr>
          <t>B</t>
        </r>
        <r>
          <rPr>
            <sz val="9"/>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rFont val="Tahoma"/>
            <family val="2"/>
          </rPr>
          <t>C</t>
        </r>
        <r>
          <rPr>
            <sz val="9"/>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rFont val="Tahoma"/>
            <family val="2"/>
          </rPr>
          <t>D</t>
        </r>
        <r>
          <rPr>
            <sz val="9"/>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rFont val="Tahoma"/>
            <family val="2"/>
          </rPr>
          <t>E</t>
        </r>
        <r>
          <rPr>
            <sz val="9"/>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rFont val="Tahoma"/>
            <family val="2"/>
          </rPr>
          <t>U</t>
        </r>
        <r>
          <rPr>
            <sz val="9"/>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rFont val="Tahoma"/>
            <family val="2"/>
          </rPr>
          <t xml:space="preserve">
</t>
        </r>
        <r>
          <rPr>
            <sz val="9"/>
            <rFont val="Tahoma"/>
            <family val="2"/>
          </rPr>
          <t xml:space="preserve">
</t>
        </r>
      </text>
    </comment>
    <comment ref="E89" authorId="0">
      <text>
        <r>
          <rPr>
            <b/>
            <sz val="9"/>
            <rFont val="Tahoma"/>
            <family val="2"/>
          </rPr>
          <t xml:space="preserve">For AP-42 quality:
A </t>
        </r>
        <r>
          <rPr>
            <sz val="9"/>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rFont val="Tahoma"/>
            <family val="2"/>
          </rPr>
          <t>B</t>
        </r>
        <r>
          <rPr>
            <sz val="9"/>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rFont val="Tahoma"/>
            <family val="2"/>
          </rPr>
          <t>C</t>
        </r>
        <r>
          <rPr>
            <sz val="9"/>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rFont val="Tahoma"/>
            <family val="2"/>
          </rPr>
          <t>D</t>
        </r>
        <r>
          <rPr>
            <sz val="9"/>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rFont val="Tahoma"/>
            <family val="2"/>
          </rPr>
          <t>E</t>
        </r>
        <r>
          <rPr>
            <sz val="9"/>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rFont val="Tahoma"/>
            <family val="2"/>
          </rPr>
          <t>U</t>
        </r>
        <r>
          <rPr>
            <sz val="9"/>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rFont val="Tahoma"/>
            <family val="2"/>
          </rPr>
          <t xml:space="preserve">
</t>
        </r>
        <r>
          <rPr>
            <sz val="9"/>
            <rFont val="Tahoma"/>
            <family val="2"/>
          </rPr>
          <t xml:space="preserve">
</t>
        </r>
      </text>
    </comment>
    <comment ref="E110" authorId="0">
      <text>
        <r>
          <rPr>
            <b/>
            <sz val="9"/>
            <rFont val="Tahoma"/>
            <family val="2"/>
          </rPr>
          <t xml:space="preserve">For AP-42 quality:
A </t>
        </r>
        <r>
          <rPr>
            <sz val="9"/>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rFont val="Tahoma"/>
            <family val="2"/>
          </rPr>
          <t>B</t>
        </r>
        <r>
          <rPr>
            <sz val="9"/>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rFont val="Tahoma"/>
            <family val="2"/>
          </rPr>
          <t>C</t>
        </r>
        <r>
          <rPr>
            <sz val="9"/>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rFont val="Tahoma"/>
            <family val="2"/>
          </rPr>
          <t>D</t>
        </r>
        <r>
          <rPr>
            <sz val="9"/>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rFont val="Tahoma"/>
            <family val="2"/>
          </rPr>
          <t>E</t>
        </r>
        <r>
          <rPr>
            <sz val="9"/>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rFont val="Tahoma"/>
            <family val="2"/>
          </rPr>
          <t>U</t>
        </r>
        <r>
          <rPr>
            <sz val="9"/>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rFont val="Tahoma"/>
            <family val="2"/>
          </rPr>
          <t xml:space="preserve">
</t>
        </r>
        <r>
          <rPr>
            <sz val="9"/>
            <rFont val="Tahoma"/>
            <family val="2"/>
          </rPr>
          <t xml:space="preserve">
</t>
        </r>
      </text>
    </comment>
    <comment ref="E131" authorId="0">
      <text>
        <r>
          <rPr>
            <b/>
            <sz val="9"/>
            <rFont val="Tahoma"/>
            <family val="2"/>
          </rPr>
          <t xml:space="preserve">For AP-42 quality:
A </t>
        </r>
        <r>
          <rPr>
            <sz val="9"/>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rFont val="Tahoma"/>
            <family val="2"/>
          </rPr>
          <t>B</t>
        </r>
        <r>
          <rPr>
            <sz val="9"/>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rFont val="Tahoma"/>
            <family val="2"/>
          </rPr>
          <t>C</t>
        </r>
        <r>
          <rPr>
            <sz val="9"/>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rFont val="Tahoma"/>
            <family val="2"/>
          </rPr>
          <t>D</t>
        </r>
        <r>
          <rPr>
            <sz val="9"/>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rFont val="Tahoma"/>
            <family val="2"/>
          </rPr>
          <t>E</t>
        </r>
        <r>
          <rPr>
            <sz val="9"/>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rFont val="Tahoma"/>
            <family val="2"/>
          </rPr>
          <t>U</t>
        </r>
        <r>
          <rPr>
            <sz val="9"/>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rFont val="Tahoma"/>
            <family val="2"/>
          </rPr>
          <t xml:space="preserve">
</t>
        </r>
        <r>
          <rPr>
            <sz val="9"/>
            <rFont val="Tahoma"/>
            <family val="2"/>
          </rPr>
          <t xml:space="preserve">
</t>
        </r>
      </text>
    </comment>
    <comment ref="E152" authorId="0">
      <text>
        <r>
          <rPr>
            <b/>
            <sz val="9"/>
            <rFont val="Tahoma"/>
            <family val="2"/>
          </rPr>
          <t xml:space="preserve">For AP-42 quality:
A </t>
        </r>
        <r>
          <rPr>
            <sz val="9"/>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rFont val="Tahoma"/>
            <family val="2"/>
          </rPr>
          <t>B</t>
        </r>
        <r>
          <rPr>
            <sz val="9"/>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rFont val="Tahoma"/>
            <family val="2"/>
          </rPr>
          <t>C</t>
        </r>
        <r>
          <rPr>
            <sz val="9"/>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rFont val="Tahoma"/>
            <family val="2"/>
          </rPr>
          <t>D</t>
        </r>
        <r>
          <rPr>
            <sz val="9"/>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rFont val="Tahoma"/>
            <family val="2"/>
          </rPr>
          <t>E</t>
        </r>
        <r>
          <rPr>
            <sz val="9"/>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rFont val="Tahoma"/>
            <family val="2"/>
          </rPr>
          <t>U</t>
        </r>
        <r>
          <rPr>
            <sz val="9"/>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rFont val="Tahoma"/>
            <family val="2"/>
          </rPr>
          <t xml:space="preserve">
</t>
        </r>
        <r>
          <rPr>
            <sz val="9"/>
            <rFont val="Tahoma"/>
            <family val="2"/>
          </rPr>
          <t xml:space="preserve">
</t>
        </r>
      </text>
    </comment>
    <comment ref="E173" authorId="0">
      <text>
        <r>
          <rPr>
            <b/>
            <sz val="9"/>
            <rFont val="Tahoma"/>
            <family val="2"/>
          </rPr>
          <t xml:space="preserve">For AP-42 quality:
A </t>
        </r>
        <r>
          <rPr>
            <sz val="9"/>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rFont val="Tahoma"/>
            <family val="2"/>
          </rPr>
          <t>B</t>
        </r>
        <r>
          <rPr>
            <sz val="9"/>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rFont val="Tahoma"/>
            <family val="2"/>
          </rPr>
          <t>C</t>
        </r>
        <r>
          <rPr>
            <sz val="9"/>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rFont val="Tahoma"/>
            <family val="2"/>
          </rPr>
          <t>D</t>
        </r>
        <r>
          <rPr>
            <sz val="9"/>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rFont val="Tahoma"/>
            <family val="2"/>
          </rPr>
          <t>E</t>
        </r>
        <r>
          <rPr>
            <sz val="9"/>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rFont val="Tahoma"/>
            <family val="2"/>
          </rPr>
          <t>U</t>
        </r>
        <r>
          <rPr>
            <sz val="9"/>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rFont val="Tahoma"/>
            <family val="2"/>
          </rPr>
          <t xml:space="preserve">
</t>
        </r>
        <r>
          <rPr>
            <sz val="9"/>
            <rFont val="Tahoma"/>
            <family val="2"/>
          </rPr>
          <t xml:space="preserve">
</t>
        </r>
      </text>
    </comment>
    <comment ref="E194" authorId="0">
      <text>
        <r>
          <rPr>
            <b/>
            <sz val="9"/>
            <rFont val="Tahoma"/>
            <family val="2"/>
          </rPr>
          <t xml:space="preserve">For AP-42 quality:
A </t>
        </r>
        <r>
          <rPr>
            <sz val="9"/>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rFont val="Tahoma"/>
            <family val="2"/>
          </rPr>
          <t>B</t>
        </r>
        <r>
          <rPr>
            <sz val="9"/>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rFont val="Tahoma"/>
            <family val="2"/>
          </rPr>
          <t>C</t>
        </r>
        <r>
          <rPr>
            <sz val="9"/>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rFont val="Tahoma"/>
            <family val="2"/>
          </rPr>
          <t>D</t>
        </r>
        <r>
          <rPr>
            <sz val="9"/>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rFont val="Tahoma"/>
            <family val="2"/>
          </rPr>
          <t>E</t>
        </r>
        <r>
          <rPr>
            <sz val="9"/>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rFont val="Tahoma"/>
            <family val="2"/>
          </rPr>
          <t>U</t>
        </r>
        <r>
          <rPr>
            <sz val="9"/>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rFont val="Tahoma"/>
            <family val="2"/>
          </rPr>
          <t xml:space="preserve">
</t>
        </r>
        <r>
          <rPr>
            <sz val="9"/>
            <rFont val="Tahoma"/>
            <family val="2"/>
          </rPr>
          <t xml:space="preserve">
</t>
        </r>
      </text>
    </comment>
    <comment ref="E215" authorId="0">
      <text>
        <r>
          <rPr>
            <b/>
            <sz val="9"/>
            <rFont val="Tahoma"/>
            <family val="2"/>
          </rPr>
          <t xml:space="preserve">For AP-42 quality:
A </t>
        </r>
        <r>
          <rPr>
            <sz val="9"/>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rFont val="Tahoma"/>
            <family val="2"/>
          </rPr>
          <t>B</t>
        </r>
        <r>
          <rPr>
            <sz val="9"/>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rFont val="Tahoma"/>
            <family val="2"/>
          </rPr>
          <t>C</t>
        </r>
        <r>
          <rPr>
            <sz val="9"/>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rFont val="Tahoma"/>
            <family val="2"/>
          </rPr>
          <t>D</t>
        </r>
        <r>
          <rPr>
            <sz val="9"/>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rFont val="Tahoma"/>
            <family val="2"/>
          </rPr>
          <t>E</t>
        </r>
        <r>
          <rPr>
            <sz val="9"/>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rFont val="Tahoma"/>
            <family val="2"/>
          </rPr>
          <t>U</t>
        </r>
        <r>
          <rPr>
            <sz val="9"/>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rFont val="Tahoma"/>
            <family val="2"/>
          </rPr>
          <t xml:space="preserve">
</t>
        </r>
        <r>
          <rPr>
            <sz val="9"/>
            <rFont val="Tahoma"/>
            <family val="2"/>
          </rPr>
          <t xml:space="preserve">
</t>
        </r>
      </text>
    </comment>
    <comment ref="E236" authorId="0">
      <text>
        <r>
          <rPr>
            <b/>
            <sz val="9"/>
            <rFont val="Tahoma"/>
            <family val="2"/>
          </rPr>
          <t xml:space="preserve">For AP-42 quality:
A </t>
        </r>
        <r>
          <rPr>
            <sz val="9"/>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rFont val="Tahoma"/>
            <family val="2"/>
          </rPr>
          <t>B</t>
        </r>
        <r>
          <rPr>
            <sz val="9"/>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rFont val="Tahoma"/>
            <family val="2"/>
          </rPr>
          <t>C</t>
        </r>
        <r>
          <rPr>
            <sz val="9"/>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rFont val="Tahoma"/>
            <family val="2"/>
          </rPr>
          <t>D</t>
        </r>
        <r>
          <rPr>
            <sz val="9"/>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rFont val="Tahoma"/>
            <family val="2"/>
          </rPr>
          <t>E</t>
        </r>
        <r>
          <rPr>
            <sz val="9"/>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rFont val="Tahoma"/>
            <family val="2"/>
          </rPr>
          <t>U</t>
        </r>
        <r>
          <rPr>
            <sz val="9"/>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rFont val="Tahoma"/>
            <family val="2"/>
          </rPr>
          <t xml:space="preserve">
</t>
        </r>
        <r>
          <rPr>
            <sz val="9"/>
            <rFont val="Tahoma"/>
            <family val="2"/>
          </rPr>
          <t xml:space="preserve">
</t>
        </r>
      </text>
    </comment>
    <comment ref="E257" authorId="0">
      <text>
        <r>
          <rPr>
            <b/>
            <sz val="9"/>
            <rFont val="Tahoma"/>
            <family val="2"/>
          </rPr>
          <t xml:space="preserve">For AP-42 quality:
A </t>
        </r>
        <r>
          <rPr>
            <sz val="9"/>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rFont val="Tahoma"/>
            <family val="2"/>
          </rPr>
          <t>B</t>
        </r>
        <r>
          <rPr>
            <sz val="9"/>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rFont val="Tahoma"/>
            <family val="2"/>
          </rPr>
          <t>C</t>
        </r>
        <r>
          <rPr>
            <sz val="9"/>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rFont val="Tahoma"/>
            <family val="2"/>
          </rPr>
          <t>D</t>
        </r>
        <r>
          <rPr>
            <sz val="9"/>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rFont val="Tahoma"/>
            <family val="2"/>
          </rPr>
          <t>E</t>
        </r>
        <r>
          <rPr>
            <sz val="9"/>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rFont val="Tahoma"/>
            <family val="2"/>
          </rPr>
          <t>U</t>
        </r>
        <r>
          <rPr>
            <sz val="9"/>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rFont val="Tahoma"/>
            <family val="2"/>
          </rPr>
          <t xml:space="preserve">
</t>
        </r>
        <r>
          <rPr>
            <sz val="9"/>
            <rFont val="Tahoma"/>
            <family val="2"/>
          </rPr>
          <t xml:space="preserve">
</t>
        </r>
      </text>
    </comment>
    <comment ref="B117" authorId="0">
      <text>
        <r>
          <rPr>
            <b/>
            <sz val="9"/>
            <rFont val="Tahoma"/>
            <family val="2"/>
          </rPr>
          <t>Knapp, Stacy R:</t>
        </r>
        <r>
          <rPr>
            <sz val="9"/>
            <rFont val="Tahoma"/>
            <family val="2"/>
          </rPr>
          <t xml:space="preserve">
Based on EPA chromium augmentation profile for biomass:
Pollutant; Multiplication Factor
Chromium III; 0.44
Chromium VI; 0.56
</t>
        </r>
      </text>
    </comment>
    <comment ref="B138" authorId="0">
      <text>
        <r>
          <rPr>
            <b/>
            <sz val="9"/>
            <rFont val="Tahoma"/>
            <family val="2"/>
          </rPr>
          <t>Knapp, Stacy R:</t>
        </r>
        <r>
          <rPr>
            <sz val="9"/>
            <rFont val="Tahoma"/>
            <family val="2"/>
          </rPr>
          <t xml:space="preserve">
Based on EPA chromium augmentation profile for biomass:
Pollutant; Multiplication Factor
Chromium III; 0.44
Chromium VI; 0.56
</t>
        </r>
      </text>
    </comment>
    <comment ref="B159" authorId="0">
      <text>
        <r>
          <rPr>
            <b/>
            <sz val="9"/>
            <rFont val="Tahoma"/>
            <family val="2"/>
          </rPr>
          <t>Knapp, Stacy R:</t>
        </r>
        <r>
          <rPr>
            <sz val="9"/>
            <rFont val="Tahoma"/>
            <family val="2"/>
          </rPr>
          <t xml:space="preserve">
Based on EPA chromium augmentation profile for biomass:
Pollutant; Multiplication Factor
Chromium III; 0.44
Chromium VI; 0.56
</t>
        </r>
      </text>
    </comment>
    <comment ref="E6" authorId="0">
      <text>
        <r>
          <rPr>
            <b/>
            <sz val="9"/>
            <rFont val="Tahoma"/>
            <family val="2"/>
          </rPr>
          <t>Knapp, Stacy R:</t>
        </r>
        <r>
          <rPr>
            <sz val="9"/>
            <rFont val="Tahoma"/>
            <family val="2"/>
          </rPr>
          <t xml:space="preserve">
No AP-42 EF</t>
        </r>
      </text>
    </comment>
    <comment ref="E33" authorId="0">
      <text>
        <r>
          <rPr>
            <b/>
            <sz val="9"/>
            <rFont val="Tahoma"/>
            <family val="2"/>
          </rPr>
          <t>Knapp, Stacy R:</t>
        </r>
        <r>
          <rPr>
            <sz val="9"/>
            <rFont val="Tahoma"/>
            <family val="2"/>
          </rPr>
          <t xml:space="preserve">
No AP-42 EF for Chromium III</t>
        </r>
      </text>
    </comment>
    <comment ref="E34" authorId="0">
      <text>
        <r>
          <rPr>
            <b/>
            <sz val="9"/>
            <rFont val="Tahoma"/>
            <family val="2"/>
          </rPr>
          <t>Knapp, Stacy R:</t>
        </r>
        <r>
          <rPr>
            <sz val="9"/>
            <rFont val="Tahoma"/>
            <family val="2"/>
          </rPr>
          <t xml:space="preserve">
No AP-42 EF for Chromium VI</t>
        </r>
      </text>
    </comment>
    <comment ref="H35" authorId="0">
      <text>
        <r>
          <rPr>
            <b/>
            <sz val="9"/>
            <rFont val="Tahoma"/>
            <family val="2"/>
          </rPr>
          <t>Knapp, Stacy R:</t>
        </r>
        <r>
          <rPr>
            <sz val="9"/>
            <rFont val="Tahoma"/>
            <family val="2"/>
          </rPr>
          <t xml:space="preserve">
Waste oil</t>
        </r>
      </text>
    </comment>
    <comment ref="B53" authorId="0">
      <text>
        <r>
          <rPr>
            <b/>
            <sz val="9"/>
            <rFont val="Tahoma"/>
            <family val="2"/>
          </rPr>
          <t>Knapp, Stacy R:</t>
        </r>
        <r>
          <rPr>
            <sz val="9"/>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E54" authorId="0">
      <text>
        <r>
          <rPr>
            <b/>
            <sz val="9"/>
            <rFont val="Tahoma"/>
            <family val="2"/>
          </rPr>
          <t>Knapp, Stacy R:</t>
        </r>
        <r>
          <rPr>
            <sz val="9"/>
            <rFont val="Tahoma"/>
            <family val="2"/>
          </rPr>
          <t xml:space="preserve">
No AP-42 EF for Chromium III</t>
        </r>
      </text>
    </comment>
    <comment ref="B55" authorId="0">
      <text>
        <r>
          <rPr>
            <b/>
            <sz val="9"/>
            <rFont val="Tahoma"/>
            <family val="2"/>
          </rPr>
          <t>Knapp, Stacy R:</t>
        </r>
        <r>
          <rPr>
            <sz val="9"/>
            <rFont val="Tahoma"/>
            <family val="2"/>
          </rPr>
          <t xml:space="preserve">
Oil Boilers = 18% chromium VI:
The average hexavalent chromium for the 7 utility boilers was 18 percent, and the range for
the 7 tests was 5 to 34 percent.
(US EPA, 1998. Study of Hazardous Air Pollutant Emissions from Electric Utility Steam Generating Units – Final
Report to Congress. U.S. EPA #453/R-98-004. Available at http://www.epa.gov/ttn/caaa/t3rc.html)
Ref: https://www3.epa.gov/airtoxics/utility/ni_cr_methods_final_report_cover.pdf (Accessed 9/27/2017)</t>
        </r>
      </text>
    </comment>
    <comment ref="E55" authorId="0">
      <text>
        <r>
          <rPr>
            <b/>
            <sz val="9"/>
            <rFont val="Tahoma"/>
            <family val="2"/>
          </rPr>
          <t>Knapp, Stacy R:</t>
        </r>
        <r>
          <rPr>
            <sz val="9"/>
            <rFont val="Tahoma"/>
            <family val="2"/>
          </rPr>
          <t xml:space="preserve">
No AP-42 EF for Chromium VI</t>
        </r>
      </text>
    </comment>
    <comment ref="B57" authorId="0">
      <text>
        <r>
          <rPr>
            <b/>
            <sz val="9"/>
            <rFont val="Tahoma"/>
            <family val="2"/>
          </rPr>
          <t>Knapp, Stacy R:</t>
        </r>
        <r>
          <rPr>
            <sz val="9"/>
            <rFont val="Tahoma"/>
            <family val="2"/>
          </rPr>
          <t xml:space="preserve">
Based on the following compounds:
1,2,3,4,6,7,8,9-octachlorodibenzofuran
1,2,3,4,6,7,8,9-octachlorodibenzo-p-dioxin
1,2,3,4,6,7,8-heptachlorodibenzofuran
1,2,3,4,6,7,8-heptachlorodibenzo-p-dioxin
1,2,3,4,7,8,9-heptachlorodibenzofuran
1,2,3,4,7,8-hexachlorodibenzofuran
1,2,3,4,7,8-hexachlorodibenzo-p-dioxin
1,2,3,6,7,8-hexachlorodibenzofuran
1,2,3,6,7,8-hexachlorodibenzo-p-dioxin
1,2,3,7,8,9-hexachlorodibenzofuran
1,2,3,7,8,9-hexachlorodibenzo-p-dioxin
1,2,3,7,8-pentachlorodibenzofuran
1,2,3,7,8-pentachlorodibenzo-p-dioxin
2,3,4,6,7,8-hexachlorodibenzofuran
2,3,4,7,8-pentachlorodibenzofuran
2,3,7,8-tetrachlorodibenzofuran
2,3,7,8-tetrachlorodibenzo-p-dioxin</t>
        </r>
      </text>
    </comment>
    <comment ref="H56" authorId="0">
      <text>
        <r>
          <rPr>
            <b/>
            <sz val="9"/>
            <rFont val="Tahoma"/>
            <family val="2"/>
          </rPr>
          <t>Knapp, Stacy R:</t>
        </r>
        <r>
          <rPr>
            <sz val="9"/>
            <rFont val="Tahoma"/>
            <family val="2"/>
          </rPr>
          <t xml:space="preserve">
Waste oil</t>
        </r>
      </text>
    </comment>
    <comment ref="D257" authorId="0">
      <text>
        <r>
          <rPr>
            <b/>
            <sz val="9"/>
            <rFont val="Tahoma"/>
            <family val="2"/>
          </rPr>
          <t>Knapp, Stacy R:</t>
        </r>
        <r>
          <rPr>
            <sz val="9"/>
            <rFont val="Tahoma"/>
            <family val="2"/>
          </rPr>
          <t xml:space="preserve">
From: https://www3.epa.gov/ttnchie1/conference/ei12/area/haneke.pdf
"Liquefied Petroleum Gas (LPG) LPG emissions are considered to be similar to natural gas. Most of the emission factors were obtained from Section 1.5 in AP-42. PM10, PM2.5 (condensable and filterable) and VOC emission factors are the same as those for natural gas; NOx emissions are approximately 50 percent higher than those for natural gas. The SO2 emission factor is 0.10(S) lb/10^3 gallon of fuel combusted. Based on prior discussions with EPA, a national sulfur fuel content for LPG of 0.54 grains/100 ft3  was assigned. Table 2 presents the selected emission factors for residential LPG combustion. Whenever natural gas emission factors were used it was necessary to convert them from lb/ft^3 10^6 to lb/10^3 gallons."</t>
        </r>
      </text>
    </comment>
    <comment ref="D277" authorId="0">
      <text>
        <r>
          <rPr>
            <b/>
            <sz val="9"/>
            <rFont val="Tahoma"/>
            <family val="2"/>
          </rPr>
          <t>Knapp, Stacy R:</t>
        </r>
        <r>
          <rPr>
            <sz val="9"/>
            <rFont val="Tahoma"/>
            <family val="2"/>
          </rPr>
          <t xml:space="preserve">
From: https://www3.epa.gov/ttnchie1/conference/ei12/area/haneke.pdf
"Liquefied Petroleum Gas (LPG) LPG emissions are considered to be similar to natural gas. Most of the emission factors were obtained from Section 1.5 in AP-42. PM10, PM2.5 (condensable and filterable) and VOC emission factors are the same as those for natural gas; NOx emissions are approximately 50 percent higher than those for natural gas. The SO2 emission factor is 0.10(S) lb/10^3 gallon of fuel combusted. Based on prior discussions with EPA, a national sulfur fuel content for LPG of 0.54 grains/100 ft3  was assigned. Table 2 presents the selected emission factors for residential LPG combustion. Whenever natural gas emission factors were used it was necessary to convert them from lb/ft^3 10^6 to lb/10^3 gallons."</t>
        </r>
      </text>
    </comment>
    <comment ref="E277" authorId="0">
      <text>
        <r>
          <rPr>
            <b/>
            <sz val="9"/>
            <rFont val="Tahoma"/>
            <family val="2"/>
          </rPr>
          <t xml:space="preserve">For AP-42 quality:
A </t>
        </r>
        <r>
          <rPr>
            <sz val="9"/>
            <rFont val="Tahoma"/>
            <family val="2"/>
          </rPr>
          <t xml:space="preserve">= Excellent. Emission factor is developed primarily from A- and B-rated source test data taken from many randomly chosen facilities in the industry population. The source category population is sufficiently specific to minimize variability. 
</t>
        </r>
        <r>
          <rPr>
            <b/>
            <sz val="9"/>
            <rFont val="Tahoma"/>
            <family val="2"/>
          </rPr>
          <t>B</t>
        </r>
        <r>
          <rPr>
            <sz val="9"/>
            <rFont val="Tahoma"/>
            <family val="2"/>
          </rPr>
          <t xml:space="preserve"> = Above average. Emission factor is developed primarily from A- or B-rated test data from a moderate number of facilities. Although no specific bias is evident, is not clear if the facilities tested represent a random sample of the industry. As with the A rating, the source category population is sufficiently specific to minimize variability. 
</t>
        </r>
        <r>
          <rPr>
            <b/>
            <sz val="9"/>
            <rFont val="Tahoma"/>
            <family val="2"/>
          </rPr>
          <t>C</t>
        </r>
        <r>
          <rPr>
            <sz val="9"/>
            <rFont val="Tahoma"/>
            <family val="2"/>
          </rPr>
          <t xml:space="preserve"> = Average. Emission factor is developed primarily from A-, B-, and C-rated test data from a reasonable number of facilities. Although no specific bias is evident, it is not clear if the facilities tested represent a random sample of the industry. As with the A rating, the source category population is sufficiently specific to minimize variability. 
</t>
        </r>
        <r>
          <rPr>
            <b/>
            <sz val="9"/>
            <rFont val="Tahoma"/>
            <family val="2"/>
          </rPr>
          <t>D</t>
        </r>
        <r>
          <rPr>
            <sz val="9"/>
            <rFont val="Tahoma"/>
            <family val="2"/>
          </rPr>
          <t xml:space="preserve"> = Below average. Emission factor is developed primarily from A-, B- and C-rated test data from a small number of facilities, and there may be reason to suspect that these facilities do not represent a random sample of the industry. There also may be evidence of variability within the source population. 
</t>
        </r>
        <r>
          <rPr>
            <b/>
            <sz val="9"/>
            <rFont val="Tahoma"/>
            <family val="2"/>
          </rPr>
          <t>E</t>
        </r>
        <r>
          <rPr>
            <sz val="9"/>
            <rFont val="Tahoma"/>
            <family val="2"/>
          </rPr>
          <t xml:space="preserve"> = Poor. Factor is developed from C- and D-rated test data from a very few number of facilities, and there may be reason to suspect that the facilities tested do not represent a random sample of the industry. There also may be evidence of variability within the source category population. 
</t>
        </r>
        <r>
          <rPr>
            <b/>
            <sz val="9"/>
            <rFont val="Tahoma"/>
            <family val="2"/>
          </rPr>
          <t>U</t>
        </r>
        <r>
          <rPr>
            <sz val="9"/>
            <rFont val="Tahoma"/>
            <family val="2"/>
          </rPr>
          <t xml:space="preserve"> = Unrated (Only used in the EPA’s Locating and Estimating (L&amp;E) documents). Emission factor is developed from source tests which have not been thoroughly evaluated, research papers, modeling data, or other sources that may lack supporting documentation. The data are not necessarily "poor," but there is not enough information to rate the factors according to the rating protocol. "U" ratings are commonly found in L&amp;E documents and FIRE rather than in AP 42. 
Reference: https://cfpub.epa.gov/webfire/fire/view/glossary.html#ratings</t>
        </r>
        <r>
          <rPr>
            <b/>
            <sz val="9"/>
            <rFont val="Tahoma"/>
            <family val="2"/>
          </rPr>
          <t xml:space="preserve">
</t>
        </r>
        <r>
          <rPr>
            <sz val="9"/>
            <rFont val="Tahoma"/>
            <family val="2"/>
          </rPr>
          <t xml:space="preserve">
</t>
        </r>
      </text>
    </comment>
    <comment ref="B254" authorId="0">
      <text>
        <r>
          <rPr>
            <b/>
            <sz val="9"/>
            <rFont val="Tahoma"/>
            <family val="2"/>
          </rPr>
          <t>Knapp, Stacy R:</t>
        </r>
        <r>
          <rPr>
            <sz val="9"/>
            <rFont val="Tahoma"/>
            <family val="2"/>
          </rPr>
          <t xml:space="preserve">
Same as natural gas (different for engines vs. boilers). 
**Unit conversion includes Btu differences = see calculation formula**
Example SCCs:
20201012
20301001</t>
        </r>
      </text>
    </comment>
    <comment ref="B274" authorId="0">
      <text>
        <r>
          <rPr>
            <b/>
            <sz val="9"/>
            <rFont val="Tahoma"/>
            <family val="2"/>
          </rPr>
          <t>Knapp, Stacy R:</t>
        </r>
        <r>
          <rPr>
            <sz val="9"/>
            <rFont val="Tahoma"/>
            <family val="2"/>
          </rPr>
          <t xml:space="preserve">
Same as natural gas (different for engines vs. boilers). 
**Unit conversion includes Btu differences = see calculation formula**
Example SCCs:
40201004
10500210
39001099
10101002
10201002
10301002
10301003
39901001</t>
        </r>
      </text>
    </comment>
    <comment ref="E180" authorId="0">
      <text>
        <r>
          <rPr>
            <b/>
            <sz val="9"/>
            <rFont val="Tahoma"/>
            <family val="2"/>
          </rPr>
          <t>Knapp, Stacy R:</t>
        </r>
        <r>
          <rPr>
            <sz val="9"/>
            <rFont val="Tahoma"/>
            <family val="2"/>
          </rPr>
          <t xml:space="preserve">
No AP-42 EF for Chromium III</t>
        </r>
      </text>
    </comment>
    <comment ref="E181" authorId="0">
      <text>
        <r>
          <rPr>
            <b/>
            <sz val="9"/>
            <rFont val="Tahoma"/>
            <family val="2"/>
          </rPr>
          <t>Knapp, Stacy R:</t>
        </r>
        <r>
          <rPr>
            <sz val="9"/>
            <rFont val="Tahoma"/>
            <family val="2"/>
          </rPr>
          <t xml:space="preserve">
No AP-42 EF for Chromium VI</t>
        </r>
      </text>
    </comment>
    <comment ref="H176" authorId="0">
      <text>
        <r>
          <rPr>
            <b/>
            <sz val="9"/>
            <rFont val="Tahoma"/>
            <family val="2"/>
          </rPr>
          <t>Knapp, Stacy R:</t>
        </r>
        <r>
          <rPr>
            <sz val="9"/>
            <rFont val="Tahoma"/>
            <family val="2"/>
          </rPr>
          <t xml:space="preserve">
No internal combustion engine EF available in AP-42</t>
        </r>
      </text>
    </comment>
    <comment ref="H182" authorId="0">
      <text>
        <r>
          <rPr>
            <b/>
            <sz val="9"/>
            <rFont val="Tahoma"/>
            <family val="2"/>
          </rPr>
          <t>Knapp, Stacy R:</t>
        </r>
        <r>
          <rPr>
            <sz val="9"/>
            <rFont val="Tahoma"/>
            <family val="2"/>
          </rPr>
          <t xml:space="preserve">
No internal combustion engine EF available in AP-42</t>
        </r>
      </text>
    </comment>
    <comment ref="H188" authorId="0">
      <text>
        <r>
          <rPr>
            <b/>
            <sz val="9"/>
            <rFont val="Tahoma"/>
            <family val="2"/>
          </rPr>
          <t>Knapp, Stacy R:</t>
        </r>
        <r>
          <rPr>
            <sz val="9"/>
            <rFont val="Tahoma"/>
            <family val="2"/>
          </rPr>
          <t xml:space="preserve">
No internal combustion engine EF available in AP-42</t>
        </r>
      </text>
    </comment>
    <comment ref="E201" authorId="0">
      <text>
        <r>
          <rPr>
            <b/>
            <sz val="9"/>
            <rFont val="Tahoma"/>
            <family val="2"/>
          </rPr>
          <t>Knapp, Stacy R:</t>
        </r>
        <r>
          <rPr>
            <sz val="9"/>
            <rFont val="Tahoma"/>
            <family val="2"/>
          </rPr>
          <t xml:space="preserve">
No AP-42 EF for Chromium III</t>
        </r>
      </text>
    </comment>
    <comment ref="E202" authorId="0">
      <text>
        <r>
          <rPr>
            <b/>
            <sz val="9"/>
            <rFont val="Tahoma"/>
            <family val="2"/>
          </rPr>
          <t>Knapp, Stacy R:</t>
        </r>
        <r>
          <rPr>
            <sz val="9"/>
            <rFont val="Tahoma"/>
            <family val="2"/>
          </rPr>
          <t xml:space="preserve">
No AP-42 EF for Chromium VI</t>
        </r>
      </text>
    </comment>
    <comment ref="E75" authorId="0">
      <text>
        <r>
          <rPr>
            <b/>
            <sz val="9"/>
            <rFont val="Tahoma"/>
            <family val="2"/>
          </rPr>
          <t>Knapp, Stacy R:</t>
        </r>
        <r>
          <rPr>
            <sz val="9"/>
            <rFont val="Tahoma"/>
            <family val="2"/>
          </rPr>
          <t xml:space="preserve">
No AP-42 EF for Chromium III</t>
        </r>
      </text>
    </comment>
    <comment ref="E76" authorId="0">
      <text>
        <r>
          <rPr>
            <b/>
            <sz val="9"/>
            <rFont val="Tahoma"/>
            <family val="2"/>
          </rPr>
          <t>Knapp, Stacy R:</t>
        </r>
        <r>
          <rPr>
            <sz val="9"/>
            <rFont val="Tahoma"/>
            <family val="2"/>
          </rPr>
          <t xml:space="preserve">
No AP-42 EF for Chromium VI</t>
        </r>
      </text>
    </comment>
    <comment ref="H77" authorId="0">
      <text>
        <r>
          <rPr>
            <b/>
            <sz val="9"/>
            <rFont val="Tahoma"/>
            <family val="2"/>
          </rPr>
          <t>Knapp, Stacy R:</t>
        </r>
        <r>
          <rPr>
            <sz val="9"/>
            <rFont val="Tahoma"/>
            <family val="2"/>
          </rPr>
          <t xml:space="preserve">
Waste oil</t>
        </r>
      </text>
    </comment>
    <comment ref="H98" authorId="0">
      <text>
        <r>
          <rPr>
            <b/>
            <sz val="9"/>
            <rFont val="Tahoma"/>
            <family val="2"/>
          </rPr>
          <t>Knapp, Stacy R:</t>
        </r>
        <r>
          <rPr>
            <sz val="9"/>
            <rFont val="Tahoma"/>
            <family val="2"/>
          </rPr>
          <t xml:space="preserve">
Waste oil</t>
        </r>
      </text>
    </comment>
    <comment ref="E96" authorId="0">
      <text>
        <r>
          <rPr>
            <b/>
            <sz val="9"/>
            <rFont val="Tahoma"/>
            <family val="2"/>
          </rPr>
          <t>Knapp, Stacy R:</t>
        </r>
        <r>
          <rPr>
            <sz val="9"/>
            <rFont val="Tahoma"/>
            <family val="2"/>
          </rPr>
          <t xml:space="preserve">
No AP-42 EF for Chromium III</t>
        </r>
      </text>
    </comment>
    <comment ref="E97" authorId="0">
      <text>
        <r>
          <rPr>
            <b/>
            <sz val="9"/>
            <rFont val="Tahoma"/>
            <family val="2"/>
          </rPr>
          <t>Knapp, Stacy R:</t>
        </r>
        <r>
          <rPr>
            <sz val="9"/>
            <rFont val="Tahoma"/>
            <family val="2"/>
          </rPr>
          <t xml:space="preserve">
No AP-42 EF for Chromium VI</t>
        </r>
      </text>
    </comment>
    <comment ref="E243" authorId="0">
      <text>
        <r>
          <rPr>
            <b/>
            <sz val="9"/>
            <rFont val="Tahoma"/>
            <family val="2"/>
          </rPr>
          <t>Knapp, Stacy R:</t>
        </r>
        <r>
          <rPr>
            <sz val="9"/>
            <rFont val="Tahoma"/>
            <family val="2"/>
          </rPr>
          <t xml:space="preserve">
No AP-42 EF for Chromium III</t>
        </r>
      </text>
    </comment>
    <comment ref="E244" authorId="0">
      <text>
        <r>
          <rPr>
            <b/>
            <sz val="9"/>
            <rFont val="Tahoma"/>
            <family val="2"/>
          </rPr>
          <t>Knapp, Stacy R:</t>
        </r>
        <r>
          <rPr>
            <sz val="9"/>
            <rFont val="Tahoma"/>
            <family val="2"/>
          </rPr>
          <t xml:space="preserve">
No AP-42 EF for Chromium VI</t>
        </r>
      </text>
    </comment>
    <comment ref="B246" authorId="0">
      <text>
        <r>
          <rPr>
            <b/>
            <sz val="9"/>
            <rFont val="Tahoma"/>
            <family val="2"/>
          </rPr>
          <t>Knapp, Stacy R:</t>
        </r>
        <r>
          <rPr>
            <sz val="9"/>
            <rFont val="Tahoma"/>
            <family val="2"/>
          </rPr>
          <t xml:space="preserve">
From AP-42
Includes:
Octachlorodibenzo-p-dioxins, total
Octachlorodibenzofurans, total
Pentachlorodibenzo-p-dioxins, total
1,2,3,7,8-Pentachlorodibenzofuran
2,3,4,7,8-Pentachlorodibenzofuran
Chlorodibenzo-p-dioxin, chlorodibenzofurans, total
Heptachlorodibenzo-p-dioxins, total
Heptachlorodibenzofurans, total
Hexachlorodibenzo-p-dioxins, total
Hexachlorodibenzofurans, total
Tetrachlorodibenzo-p-dioxins, total
Tetrachlorodibenzofurans, total
</t>
        </r>
      </text>
    </comment>
    <comment ref="G259"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63"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64"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65"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72"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68"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61"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69"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70"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71"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60"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62"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66"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58"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79"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83"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84"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85"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92"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88"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81"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89"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90"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91"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80"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82"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86"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78" authorId="0">
      <text>
        <r>
          <rPr>
            <b/>
            <sz val="9"/>
            <rFont val="Tahoma"/>
            <family val="2"/>
          </rPr>
          <t>Knapp, Stacy R:</t>
        </r>
        <r>
          <rPr>
            <sz val="9"/>
            <rFont val="Tahoma"/>
            <family val="2"/>
          </rPr>
          <t xml:space="preserve">
See pg. A-2 of b01s05.pdf for equation
https://www3.epa.gov/ttnchie1/ap42/ch01/bgdocs/b01s05.pdf
lb pollutant/10^3 gal propane = (lb pollutant/10^6 ft^3 natural gas) / (1031 Btu/ft3) *  (90.5 x 10^6 Btu/10^3 gal)</t>
        </r>
      </text>
    </comment>
    <comment ref="G238" authorId="0">
      <text>
        <r>
          <rPr>
            <b/>
            <sz val="9"/>
            <rFont val="Tahoma"/>
            <family val="2"/>
          </rPr>
          <t>Knapp, Stacy R:</t>
        </r>
        <r>
          <rPr>
            <sz val="9"/>
            <rFont val="Tahoma"/>
            <family val="2"/>
          </rPr>
          <t xml:space="preserve">
No EF for solid waste for acrolein, so using biomass factor from NCASI</t>
        </r>
      </text>
    </comment>
    <comment ref="G247" authorId="0">
      <text>
        <r>
          <rPr>
            <b/>
            <sz val="9"/>
            <rFont val="Tahoma"/>
            <family val="2"/>
          </rPr>
          <t>Knapp, Stacy R:</t>
        </r>
        <r>
          <rPr>
            <sz val="9"/>
            <rFont val="Tahoma"/>
            <family val="2"/>
          </rPr>
          <t xml:space="preserve">
No EF for solid waste for formaldehyde, so using biomass factor from NCASI</t>
        </r>
      </text>
    </comment>
    <comment ref="G240" authorId="0">
      <text>
        <r>
          <rPr>
            <b/>
            <sz val="9"/>
            <rFont val="Tahoma"/>
            <family val="2"/>
          </rPr>
          <t>Knapp, Stacy R:</t>
        </r>
        <r>
          <rPr>
            <sz val="9"/>
            <rFont val="Tahoma"/>
            <family val="2"/>
          </rPr>
          <t xml:space="preserve">
No EF for solid waste for benzene, so using biomass factor from NCASI</t>
        </r>
      </text>
    </comment>
    <comment ref="G248" authorId="0">
      <text>
        <r>
          <rPr>
            <b/>
            <sz val="9"/>
            <rFont val="Tahoma"/>
            <family val="2"/>
          </rPr>
          <t>Knapp, Stacy R:</t>
        </r>
        <r>
          <rPr>
            <sz val="9"/>
            <rFont val="Tahoma"/>
            <family val="2"/>
          </rPr>
          <t xml:space="preserve">
No EF for solid waste for manganese, so using biomass factor from NCASI</t>
        </r>
      </text>
    </comment>
    <comment ref="G245" authorId="0">
      <text>
        <r>
          <rPr>
            <b/>
            <sz val="9"/>
            <rFont val="Tahoma"/>
            <family val="2"/>
          </rPr>
          <t>Knapp, Stacy R:</t>
        </r>
        <r>
          <rPr>
            <sz val="9"/>
            <rFont val="Tahoma"/>
            <family val="2"/>
          </rPr>
          <t xml:space="preserve">
No EF for solid waste for cobalt, so using biomass factor from NCASI</t>
        </r>
      </text>
    </comment>
    <comment ref="B212" authorId="0">
      <text>
        <r>
          <rPr>
            <b/>
            <sz val="9"/>
            <rFont val="Tahoma"/>
            <family val="2"/>
          </rPr>
          <t>Knapp, Stacy R:</t>
        </r>
        <r>
          <rPr>
            <sz val="9"/>
            <rFont val="Tahoma"/>
            <family val="2"/>
          </rPr>
          <t xml:space="preserve">
Example SCCs:
10200202
10200219
10200804</t>
        </r>
      </text>
    </comment>
    <comment ref="B23" authorId="0">
      <text>
        <r>
          <rPr>
            <b/>
            <sz val="9"/>
            <rFont val="Tahoma"/>
            <family val="2"/>
          </rPr>
          <t>Knapp, Stacy R:</t>
        </r>
        <r>
          <rPr>
            <sz val="9"/>
            <rFont val="Tahoma"/>
            <family val="2"/>
          </rPr>
          <t xml:space="preserve">
Example SCCs:
30500208
30500210
50190005
10500205
10100501
10200501
10200502
10200504
10300501
10300502
10300503
10300504
39000503
39000599
30590001
31502102
10101302
10201302
10301301
10301302
39900501
</t>
        </r>
      </text>
    </comment>
    <comment ref="B44" authorId="0">
      <text>
        <r>
          <rPr>
            <b/>
            <sz val="9"/>
            <rFont val="Tahoma"/>
            <family val="2"/>
          </rPr>
          <t>Knapp, Stacy R:</t>
        </r>
        <r>
          <rPr>
            <sz val="9"/>
            <rFont val="Tahoma"/>
            <family val="2"/>
          </rPr>
          <t xml:space="preserve">
Example SCCs:
30500208
30500210
50190005
10500205
10100501
10200501
10200502
10200504
10300501
10300502
10300503
10300504
39000503
39000599
30590001
31502102
10101302
10201302
10301301
10301302
39900501
</t>
        </r>
      </text>
    </comment>
    <comment ref="B65" authorId="0">
      <text>
        <r>
          <rPr>
            <b/>
            <sz val="9"/>
            <rFont val="Tahoma"/>
            <family val="2"/>
          </rPr>
          <t>Knapp, Stacy R:</t>
        </r>
        <r>
          <rPr>
            <sz val="9"/>
            <rFont val="Tahoma"/>
            <family val="2"/>
          </rPr>
          <t xml:space="preserve">
Example SCCs:
20100101
20100102
20200102
20300101
20300102
20100901
20200401</t>
        </r>
      </text>
    </comment>
    <comment ref="B86" authorId="0">
      <text>
        <r>
          <rPr>
            <b/>
            <sz val="9"/>
            <rFont val="Tahoma"/>
            <family val="2"/>
          </rPr>
          <t>Knapp, Stacy R:</t>
        </r>
        <r>
          <rPr>
            <sz val="9"/>
            <rFont val="Tahoma"/>
            <family val="2"/>
          </rPr>
          <t xml:space="preserve">
Example SCCs:
20100101
20100102
20200102
20300101
20300102
20100901
20200401</t>
        </r>
      </text>
    </comment>
    <comment ref="B191" authorId="0">
      <text>
        <r>
          <rPr>
            <b/>
            <sz val="9"/>
            <rFont val="Tahoma"/>
            <family val="2"/>
          </rPr>
          <t>Knapp, Stacy R:</t>
        </r>
        <r>
          <rPr>
            <sz val="9"/>
            <rFont val="Tahoma"/>
            <family val="2"/>
          </rPr>
          <t xml:space="preserve">
Example SCCs:
50190006
10500206
10500106
50100410
50300601
10300811
20100802
39990003
39990014
39990024
10100601
10200601
10200602
10200603
10300602
10300603
39000603
39000699
39000797
39900601
31000404</t>
        </r>
      </text>
    </comment>
    <comment ref="B170" authorId="0">
      <text>
        <r>
          <rPr>
            <b/>
            <sz val="9"/>
            <rFont val="Tahoma"/>
            <family val="2"/>
          </rPr>
          <t>Knapp, Stacy R:</t>
        </r>
        <r>
          <rPr>
            <sz val="9"/>
            <rFont val="Tahoma"/>
            <family val="2"/>
          </rPr>
          <t xml:space="preserve">
Example SCCs:
20100201
20100202
20200201
20200202
20300201
20300203
20100702</t>
        </r>
      </text>
    </comment>
    <comment ref="B2" authorId="0">
      <text>
        <r>
          <rPr>
            <b/>
            <sz val="9"/>
            <rFont val="Tahoma"/>
            <family val="2"/>
          </rPr>
          <t>Knapp, Stacy R:</t>
        </r>
        <r>
          <rPr>
            <sz val="9"/>
            <rFont val="Tahoma"/>
            <family val="2"/>
          </rPr>
          <t xml:space="preserve">
Example SCCs:
10100401
10200401
10200404
10200405
10300401
10300402
39000403
39000499</t>
        </r>
      </text>
    </comment>
    <comment ref="B233" authorId="0">
      <text>
        <r>
          <rPr>
            <b/>
            <sz val="9"/>
            <rFont val="Tahoma"/>
            <family val="2"/>
          </rPr>
          <t>Knapp, Stacy R:</t>
        </r>
        <r>
          <rPr>
            <sz val="9"/>
            <rFont val="Tahoma"/>
            <family val="2"/>
          </rPr>
          <t xml:space="preserve">
Example SCCs:
50100102
50100103
10101207
10201201</t>
        </r>
      </text>
    </comment>
    <comment ref="G146" authorId="2">
      <text>
        <r>
          <rPr>
            <b/>
            <sz val="9"/>
            <rFont val="Tahoma"/>
            <family val="2"/>
          </rPr>
          <t>Flynn, Allison M:</t>
        </r>
        <r>
          <rPr>
            <sz val="9"/>
            <rFont val="Tahoma"/>
            <family val="2"/>
          </rPr>
          <t xml:space="preserve">
Converted from 50% moisture EF. 
3.80E-3 lb/ton / 9 MMBtu/ton = 4.22E-4 lb/MMBtu</t>
        </r>
      </text>
    </comment>
    <comment ref="G167" authorId="2">
      <text>
        <r>
          <rPr>
            <b/>
            <sz val="9"/>
            <rFont val="Tahoma"/>
            <family val="2"/>
          </rPr>
          <t>Flynn, Allison M:</t>
        </r>
        <r>
          <rPr>
            <sz val="9"/>
            <rFont val="Tahoma"/>
            <family val="2"/>
          </rPr>
          <t xml:space="preserve">
Converted from 50% moisture EF. 
3.80E-3 lb/ton / 9 MMBtu/ton = 4.22E-4 lb/MMBtu</t>
        </r>
      </text>
    </comment>
  </commentList>
</comments>
</file>

<file path=xl/sharedStrings.xml><?xml version="1.0" encoding="utf-8"?>
<sst xmlns="http://schemas.openxmlformats.org/spreadsheetml/2006/main" count="1659" uniqueCount="154">
  <si>
    <t>Emission Factor Source Key</t>
  </si>
  <si>
    <t>NCASI</t>
  </si>
  <si>
    <r>
      <t>Maine Facility Sou</t>
    </r>
    <r>
      <rPr>
        <sz val="10"/>
        <color indexed="8"/>
        <rFont val="Arial"/>
        <family val="0"/>
      </rPr>
      <t>rce Test, accepted by Maine DEP as suitable for use by other facilities, see Comment for additional detail</t>
    </r>
  </si>
  <si>
    <t>Fuel</t>
  </si>
  <si>
    <t>lb/1000 gal</t>
  </si>
  <si>
    <t>lb/ton</t>
  </si>
  <si>
    <t>lb/MMscf</t>
  </si>
  <si>
    <t xml:space="preserve"> </t>
  </si>
  <si>
    <t>Coal</t>
  </si>
  <si>
    <t>Maine Department of Environmental Protection</t>
  </si>
  <si>
    <t>Default Emission Factors for the Reporting of Hazardous</t>
  </si>
  <si>
    <t>Air Pollutants in the 2017 Annual Emissions Inventory</t>
  </si>
  <si>
    <t>Chromium III</t>
  </si>
  <si>
    <t>Chromium VI</t>
  </si>
  <si>
    <t>U</t>
  </si>
  <si>
    <t>Quality</t>
  </si>
  <si>
    <t>D</t>
  </si>
  <si>
    <t>C</t>
  </si>
  <si>
    <t>CAS 75-07-0</t>
  </si>
  <si>
    <t>107-02-8</t>
  </si>
  <si>
    <t xml:space="preserve">Also see page 5 of AP-42, Appendix A: https://www3.epa.gov/ttn/chief/ap42/appendix/appa.pdf </t>
  </si>
  <si>
    <t>E</t>
  </si>
  <si>
    <t>Biomass: wood, wood waste, bark (20% moisture, e.g., sawdust/shavings from kiln-dried lumber)</t>
  </si>
  <si>
    <t>Biomass: wood, wood waste, bark (50% moisture, e.g., bark, green wood)</t>
  </si>
  <si>
    <t>Biomass: wood, wood waste, bark (5% moisture, e.g., wood pellets)</t>
  </si>
  <si>
    <t>18540-29-9</t>
  </si>
  <si>
    <t>Chromium</t>
  </si>
  <si>
    <t>7440-47-3</t>
  </si>
  <si>
    <t>EF units</t>
  </si>
  <si>
    <t>Emission Factor</t>
  </si>
  <si>
    <t>CAS</t>
  </si>
  <si>
    <t>75-07-0</t>
  </si>
  <si>
    <t>16065-83-1</t>
  </si>
  <si>
    <t>Notes</t>
  </si>
  <si>
    <t>HAP</t>
  </si>
  <si>
    <t>Acrolein</t>
  </si>
  <si>
    <t>Polycyclic Organic Matter</t>
  </si>
  <si>
    <t>Formaldehyde</t>
  </si>
  <si>
    <t>Dioxins</t>
  </si>
  <si>
    <t>Benzene</t>
  </si>
  <si>
    <t>Manganese</t>
  </si>
  <si>
    <t>Mercury</t>
  </si>
  <si>
    <t>Nickel</t>
  </si>
  <si>
    <t>Arsenic</t>
  </si>
  <si>
    <t>Cadmium</t>
  </si>
  <si>
    <t>Cobalt</t>
  </si>
  <si>
    <t>Acetaldehyde</t>
  </si>
  <si>
    <t>NCASI factor</t>
  </si>
  <si>
    <t>A</t>
  </si>
  <si>
    <t>50-00-0</t>
  </si>
  <si>
    <t>71-43-2</t>
  </si>
  <si>
    <t>7439-96-5</t>
  </si>
  <si>
    <t>7439-97-6</t>
  </si>
  <si>
    <t>7440-02-0</t>
  </si>
  <si>
    <t>7440-38-2</t>
  </si>
  <si>
    <t>7440-43-9</t>
  </si>
  <si>
    <t>7440-48-4</t>
  </si>
  <si>
    <t>EF</t>
  </si>
  <si>
    <t>Based on SCC</t>
  </si>
  <si>
    <t>Calculations</t>
  </si>
  <si>
    <t>Control: multiple cyclones (only AP-42 option)</t>
  </si>
  <si>
    <t>Uncontrolled (one other AP-42 option)</t>
  </si>
  <si>
    <t>Uncontrolled (other AP-42 options for controls but U quality)</t>
  </si>
  <si>
    <t>10200201 to 229</t>
  </si>
  <si>
    <t>(factor, e.g., AP-42) *</t>
  </si>
  <si>
    <t xml:space="preserve">(heat content) = </t>
  </si>
  <si>
    <t>10200901 to 912</t>
  </si>
  <si>
    <t>10200401 to 405</t>
  </si>
  <si>
    <t>NCASI factor (control: ESP or filter)</t>
  </si>
  <si>
    <t>NCASI factor (control: ESP or filter, mesh collector, or wet scrubber)</t>
  </si>
  <si>
    <t xml:space="preserve">Note: </t>
  </si>
  <si>
    <t>Uncontrolled (only AP-42 option)</t>
  </si>
  <si>
    <t>Stack test</t>
  </si>
  <si>
    <t>Based on facility stack test</t>
  </si>
  <si>
    <t>lb/MMBtu</t>
  </si>
  <si>
    <t xml:space="preserve">HEAT CONTENT: 150,000 Btu/gallon = 150 MMBtu per 1000 gallon. </t>
  </si>
  <si>
    <t>Note: 150,000 Btu/gal = 150.0 MMBtu/1000 gallon</t>
  </si>
  <si>
    <t>MMBtu/1000 gal</t>
  </si>
  <si>
    <t>HEAT CONTENT: 140,000 Btu/gallon</t>
  </si>
  <si>
    <t>Note: 140,000 Btu/gal = 140.0 MMBtu/1000 gallon</t>
  </si>
  <si>
    <t>HEAT CONTENT: 137,000 Btu/gallon</t>
  </si>
  <si>
    <t>Note: 137,000 Btu/gal = 137.0 MMBtu/1000 gallon</t>
  </si>
  <si>
    <t>MMBtu/1000 gallon</t>
  </si>
  <si>
    <t>HEAT CONTENT TO 137,000 Btu/gallon</t>
  </si>
  <si>
    <t>HEAT CONTENT: 4500 Btu/lb = 50% moisture (e.g., bark and green wood),e.g., SCC 10200901</t>
  </si>
  <si>
    <t>Note: 4500 Btu/lb = 9e+6 Btu/ton = 9 MMBtu/ton</t>
  </si>
  <si>
    <t>MMBtu/ton</t>
  </si>
  <si>
    <t>HEAT CONTENT: 7200 Btu/lb = 20% moisture (e.g., sawdust/shavings from kiln-dried lumber); e.g., SCC 10200903</t>
  </si>
  <si>
    <t>Note: 7200 Btu/lb = 1.44e+7 Btu/ton = 14.4 MMBtu/ton</t>
  </si>
  <si>
    <t>HEAT CONTENT: 8550 Btu/lb = 5% moisture (e.g., wood pellets), e.g., SCC 10200908, 10300908</t>
  </si>
  <si>
    <t>Note: 8550 Btu/lb = 1.71e+7 Btu/ton = 17.1 MMBtu/ton</t>
  </si>
  <si>
    <t>HEAT CONTENT: 1031 Btu/cu. ft.</t>
  </si>
  <si>
    <t>Note: 1031 Btu/cu. ft.</t>
  </si>
  <si>
    <t>HEAT CONTENT: 12,000 Btu/lb</t>
  </si>
  <si>
    <t>Note: 12,000 Btu/lb = 2.4e+7 Btu/ton = 24 MMBtu/ton</t>
  </si>
  <si>
    <t>HEAT CONTENT:  90,500 Btu/gal or 21,500 Btu/lb</t>
  </si>
  <si>
    <t>MMBtu/MMscf</t>
  </si>
  <si>
    <t>Note: 1031 Btu/cu. ft. = 1031 MMBtu/MMscf</t>
  </si>
  <si>
    <t>Uncontrolled (two other AP-42 options)</t>
  </si>
  <si>
    <t>Uncontrolled (two other AP-42 options with higher emissions)</t>
  </si>
  <si>
    <t>B</t>
  </si>
  <si>
    <t>No POM factor, so using PAH factor; uncontrolled (only AP-42 option)</t>
  </si>
  <si>
    <t>Control: ESP (only AP-42 option)</t>
  </si>
  <si>
    <t>Natural gas EF</t>
  </si>
  <si>
    <t>Natural gas heat content</t>
  </si>
  <si>
    <t>Propane heat content</t>
  </si>
  <si>
    <t>Note: propane heat content = 90.5 MMBtu/1000 gallon</t>
  </si>
  <si>
    <t>Note: Natural gas heat content = 1031 Btu/cu. ft. = 1031 MMBtu/MMscf</t>
  </si>
  <si>
    <t>10^6Btu/10^3gal</t>
  </si>
  <si>
    <t>Btu/ft^3</t>
  </si>
  <si>
    <t>No EF for propane so EF converted from natural gas EF</t>
  </si>
  <si>
    <t>No AP-42, so based on EPA chromium augmentation profile for coal using chromium VI as base  (chromium III = 88%; chromium VI = 12%)</t>
  </si>
  <si>
    <t>No AP-42, so based on EPA chromium augmentation profile for solid waste using chromium as base   (chromium III = 44%; chromium VI = 56%)</t>
  </si>
  <si>
    <t>No AP-42, so based on EPA chromium augmentation profile for natural gas using chromium as base  (chromium III = 96%; chromium VI = 4%)</t>
  </si>
  <si>
    <t>No AP-42 or NCASI factor, so based on EPA chromium augmentation profile for biomass using chromium IV as base (chromium III = 44%; chromium VI = 56%)</t>
  </si>
  <si>
    <t>No AP-42, so based on EPA chromium augmentation profile for oil using chromium as base (chromium III = 82%; chromium VI = 18%)</t>
  </si>
  <si>
    <t>NCASI factor (biomass; 50% moisture; control: ESP or filter)</t>
  </si>
  <si>
    <t>NCASI factor (biomass; 50% moisture; control: ESP or filter, mesh collector, or wet scrubber)</t>
  </si>
  <si>
    <t>NCASI factor (biomass; 50% moisture, control: ESP or filter, mesh collector, or wet scrubber)</t>
  </si>
  <si>
    <t>No emission factor available for dioxins at this time</t>
  </si>
  <si>
    <t>Units</t>
  </si>
  <si>
    <r>
      <t xml:space="preserve">U.S. EPA (AP-42 </t>
    </r>
    <r>
      <rPr>
        <sz val="10"/>
        <rFont val="Arial"/>
        <family val="2"/>
      </rPr>
      <t>as reported in WebFIRE)</t>
    </r>
  </si>
  <si>
    <t>Residual: includes #5 and #6 fuel oil</t>
  </si>
  <si>
    <t>Natural Gas: External Combustion Boilers only</t>
  </si>
  <si>
    <t>Propane/LPG: Internal Combustion Engines only</t>
  </si>
  <si>
    <t>Propane/LPG: External Combustion Boilers only</t>
  </si>
  <si>
    <r>
      <t xml:space="preserve">Distillate: includes #1, #2, #4 fuel oils &amp; waste oil - External Combustion </t>
    </r>
    <r>
      <rPr>
        <b/>
        <sz val="14"/>
        <rFont val="Arial"/>
        <family val="2"/>
      </rPr>
      <t>Boilers only</t>
    </r>
    <r>
      <rPr>
        <b/>
        <sz val="14"/>
        <color indexed="8"/>
        <rFont val="Arial"/>
        <family val="2"/>
      </rPr>
      <t xml:space="preserve"> (0.5% sulfur #2 fuel oil)</t>
    </r>
  </si>
  <si>
    <r>
      <t xml:space="preserve">Distillate: includes #1, #2, #4 fuel oils &amp; waste oil - External Combustion </t>
    </r>
    <r>
      <rPr>
        <b/>
        <sz val="14"/>
        <rFont val="Arial"/>
        <family val="2"/>
      </rPr>
      <t>Boilers</t>
    </r>
    <r>
      <rPr>
        <b/>
        <sz val="14"/>
        <color indexed="8"/>
        <rFont val="Arial"/>
        <family val="2"/>
      </rPr>
      <t xml:space="preserve"> only (ULSD=0.0015%S)</t>
    </r>
  </si>
  <si>
    <r>
      <t xml:space="preserve">Distillate: includes #1, #2, #4 fuel oils &amp; waste oil - Internal Combustion </t>
    </r>
    <r>
      <rPr>
        <b/>
        <sz val="14"/>
        <rFont val="Arial"/>
        <family val="2"/>
      </rPr>
      <t>Engines only  (0.5% sulfur #2 fuel oil)</t>
    </r>
  </si>
  <si>
    <r>
      <t xml:space="preserve">Distillate: includes #1, #2, #4 fuel oils &amp; waste oil - Internal Combustion </t>
    </r>
    <r>
      <rPr>
        <b/>
        <sz val="14"/>
        <rFont val="Arial"/>
        <family val="2"/>
      </rPr>
      <t>Engines only (ULSD=0.0015%S)</t>
    </r>
  </si>
  <si>
    <r>
      <t xml:space="preserve">Natural Gas: </t>
    </r>
    <r>
      <rPr>
        <b/>
        <sz val="14"/>
        <rFont val="Arial"/>
        <family val="2"/>
      </rPr>
      <t>Internal Combustion Engines only</t>
    </r>
  </si>
  <si>
    <t>Solid Waste: includes RDF and TDF</t>
  </si>
  <si>
    <t>**See first tab of this workbook for more details and comments**</t>
  </si>
  <si>
    <t>Calculated or N/A</t>
  </si>
  <si>
    <t>No AP-42 or NCASI factor, so based on EPA chromium augmentation profile for biomass using chromium VI as base (chromium III = 44%; chromium VI = 56%)</t>
  </si>
  <si>
    <t>No emission factor available at this time</t>
  </si>
  <si>
    <t>Miscellaneous control devices (only AP-42 option)</t>
  </si>
  <si>
    <t>miscellaneous control devices (one other AP-42 option = uncontrolled)</t>
  </si>
  <si>
    <t>miscellaneous control devices (only AP-42 option)</t>
  </si>
  <si>
    <t>Miscellaneous control devices (one other AP-42 option = uncontrolled)</t>
  </si>
  <si>
    <r>
      <rPr>
        <b/>
        <sz val="10"/>
        <rFont val="Arial"/>
        <family val="2"/>
      </rPr>
      <t>Residual:</t>
    </r>
    <r>
      <rPr>
        <sz val="10"/>
        <rFont val="Arial"/>
        <family val="2"/>
      </rPr>
      <t xml:space="preserve"> includes #5 and #6 fuel oil</t>
    </r>
  </si>
  <si>
    <r>
      <rPr>
        <b/>
        <sz val="10"/>
        <rFont val="Arial"/>
        <family val="2"/>
      </rPr>
      <t>Distillate:</t>
    </r>
    <r>
      <rPr>
        <sz val="10"/>
        <rFont val="Arial"/>
        <family val="2"/>
      </rPr>
      <t xml:space="preserve"> includes #1, #2, #4 fuel oils &amp; waste oil - External Combustion Boilers only (0.5% sulfur #2 fuel oil)</t>
    </r>
  </si>
  <si>
    <r>
      <rPr>
        <b/>
        <sz val="10"/>
        <rFont val="Arial"/>
        <family val="2"/>
      </rPr>
      <t xml:space="preserve">Distillate: </t>
    </r>
    <r>
      <rPr>
        <sz val="10"/>
        <rFont val="Arial"/>
        <family val="2"/>
      </rPr>
      <t>includes #1, #2, #4 fuel oils &amp; waste oil - External Combustion Boilers only (ULSD=0.0015%S)</t>
    </r>
  </si>
  <si>
    <r>
      <rPr>
        <b/>
        <sz val="10"/>
        <rFont val="Arial"/>
        <family val="2"/>
      </rPr>
      <t xml:space="preserve">Distillate: </t>
    </r>
    <r>
      <rPr>
        <sz val="10"/>
        <rFont val="Arial"/>
        <family val="2"/>
      </rPr>
      <t>includes #1, #2, #4 fuel oils &amp; waste oil - Internal Combustion Engines only  (0.5% sulfur #2 fuel oil)</t>
    </r>
  </si>
  <si>
    <r>
      <rPr>
        <b/>
        <sz val="10"/>
        <rFont val="Arial"/>
        <family val="2"/>
      </rPr>
      <t>Distillate:</t>
    </r>
    <r>
      <rPr>
        <sz val="10"/>
        <rFont val="Arial"/>
        <family val="2"/>
      </rPr>
      <t xml:space="preserve"> includes #1, #2, #4 fuel oils &amp; waste oil - Internal Combustion Engines only (ULSD=0.0015%S)</t>
    </r>
  </si>
  <si>
    <r>
      <rPr>
        <b/>
        <sz val="10"/>
        <rFont val="Arial"/>
        <family val="2"/>
      </rPr>
      <t xml:space="preserve">Biomass: </t>
    </r>
    <r>
      <rPr>
        <sz val="10"/>
        <rFont val="Arial"/>
        <family val="2"/>
      </rPr>
      <t>wood, wood waste, bark (50% moisture, e.g., bark, green wood)</t>
    </r>
  </si>
  <si>
    <r>
      <rPr>
        <b/>
        <sz val="10"/>
        <rFont val="Arial"/>
        <family val="2"/>
      </rPr>
      <t xml:space="preserve">Biomass: </t>
    </r>
    <r>
      <rPr>
        <sz val="10"/>
        <rFont val="Arial"/>
        <family val="2"/>
      </rPr>
      <t>wood, wood waste, bark (20% moisture, e.g., sawdust/shavings from kiln-dried lumber)</t>
    </r>
  </si>
  <si>
    <r>
      <rPr>
        <b/>
        <sz val="10"/>
        <rFont val="Arial"/>
        <family val="2"/>
      </rPr>
      <t xml:space="preserve">Biomass: </t>
    </r>
    <r>
      <rPr>
        <sz val="10"/>
        <rFont val="Arial"/>
        <family val="2"/>
      </rPr>
      <t>wood, wood waste, bark (5% moisture, e.g., wood pellets)</t>
    </r>
  </si>
  <si>
    <r>
      <rPr>
        <b/>
        <sz val="10"/>
        <rFont val="Arial"/>
        <family val="2"/>
      </rPr>
      <t>Natural Gas:</t>
    </r>
    <r>
      <rPr>
        <sz val="10"/>
        <rFont val="Arial"/>
        <family val="2"/>
      </rPr>
      <t xml:space="preserve"> Internal Combustion Engines only</t>
    </r>
  </si>
  <si>
    <r>
      <rPr>
        <b/>
        <sz val="10"/>
        <rFont val="Arial"/>
        <family val="2"/>
      </rPr>
      <t>Natural Gas:</t>
    </r>
    <r>
      <rPr>
        <sz val="10"/>
        <rFont val="Arial"/>
        <family val="2"/>
      </rPr>
      <t xml:space="preserve"> External Combustion Boilers only</t>
    </r>
  </si>
  <si>
    <r>
      <rPr>
        <b/>
        <sz val="10"/>
        <rFont val="Arial"/>
        <family val="2"/>
      </rPr>
      <t xml:space="preserve">Solid Waste: </t>
    </r>
    <r>
      <rPr>
        <sz val="10"/>
        <rFont val="Arial"/>
        <family val="2"/>
      </rPr>
      <t>includes RDF and TDF</t>
    </r>
  </si>
  <si>
    <r>
      <rPr>
        <b/>
        <sz val="10"/>
        <rFont val="Arial"/>
        <family val="2"/>
      </rPr>
      <t>Propane/LPG:</t>
    </r>
    <r>
      <rPr>
        <sz val="10"/>
        <rFont val="Arial"/>
        <family val="2"/>
      </rPr>
      <t xml:space="preserve"> Internal Combustion Engines only</t>
    </r>
  </si>
  <si>
    <r>
      <rPr>
        <b/>
        <sz val="10"/>
        <rFont val="Arial"/>
        <family val="2"/>
      </rPr>
      <t>Propane/LPG:</t>
    </r>
    <r>
      <rPr>
        <sz val="10"/>
        <rFont val="Arial"/>
        <family val="2"/>
      </rPr>
      <t xml:space="preserve"> External Combustion Boilers only</t>
    </r>
  </si>
  <si>
    <t>Updated: December 2017</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</si>
</sst>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dd\,\ mmmm\ dd\,\ yyyy"/>
    <numFmt numFmtId="165" formatCode="0.000E+00"/>
    <numFmt numFmtId="166" formatCode="[$-409]dddd\,\ mmmm\ dd\,\ yyyy"/>
    <numFmt numFmtId="167" formatCode="[$-409]mmmm\-yy;@"/>
    <numFmt numFmtId="168" formatCode="&quot;Yes&quot;;&quot;Yes&quot;;&quot;No&quot;"/>
    <numFmt numFmtId="169" formatCode="&quot;True&quot;;&quot;True&quot;;&quot;False&quot;"/>
    <numFmt numFmtId="170" formatCode="&quot;On&quot;;&quot;On&quot;;&quot;Off&quot;"/>
    <numFmt numFmtId="171" formatCode="[$€-2]\ #,##0.00_);[Red]\([$€-2]\ #,##0.00\)"/>
    <numFmt numFmtId="172" formatCode="[$-409]h:mm:ss\ AM/PM"/>
    <numFmt numFmtId="173" formatCode="0.000"/>
    <numFmt numFmtId="174" formatCode="0.0"/>
    <numFmt numFmtId="175" formatCode="0.000000E+00"/>
    <numFmt numFmtId="176" formatCode="0.00000E+00"/>
    <numFmt numFmtId="177" formatCode="0.0000E+00"/>
  </numFmts>
  <fonts count="56">
    <font>
      <sz val="10"/>
      <color indexed="8"/>
      <name val="Arial"/>
      <family val="0"/>
    </font>
    <font>
      <sz val="8"/>
      <name val="Arial"/>
      <family val="2"/>
    </font>
    <font>
      <b/>
      <sz val="10"/>
      <color indexed="8"/>
      <name val="Arial"/>
      <family val="2"/>
    </font>
    <font>
      <u val="single"/>
      <sz val="10"/>
      <color indexed="12"/>
      <name val="Arial"/>
      <family val="2"/>
    </font>
    <font>
      <u val="single"/>
      <sz val="10"/>
      <color indexed="36"/>
      <name val="Arial"/>
      <family val="2"/>
    </font>
    <font>
      <sz val="8"/>
      <name val="Tahoma"/>
      <family val="2"/>
    </font>
    <font>
      <b/>
      <sz val="8"/>
      <name val="Tahoma"/>
      <family val="2"/>
    </font>
    <font>
      <sz val="10"/>
      <name val="Arial"/>
      <family val="2"/>
    </font>
    <font>
      <sz val="9"/>
      <name val="Tahoma"/>
      <family val="2"/>
    </font>
    <font>
      <b/>
      <sz val="9"/>
      <name val="Tahoma"/>
      <family val="2"/>
    </font>
    <font>
      <sz val="11"/>
      <color indexed="8"/>
      <name val="Calibri"/>
      <family val="2"/>
    </font>
    <font>
      <b/>
      <sz val="10"/>
      <name val="Arial"/>
      <family val="2"/>
    </font>
    <font>
      <b/>
      <sz val="14"/>
      <color indexed="8"/>
      <name val="Arial"/>
      <family val="2"/>
    </font>
    <font>
      <b/>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40"/>
      <name val="Arial"/>
      <family val="2"/>
    </font>
    <font>
      <b/>
      <sz val="10"/>
      <color indexed="10"/>
      <name val="Arial"/>
      <family val="2"/>
    </font>
    <font>
      <sz val="10"/>
      <color indexed="10"/>
      <name val="Arial"/>
      <family val="2"/>
    </font>
    <font>
      <b/>
      <sz val="10"/>
      <color indexed="4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F0"/>
      <name val="Arial"/>
      <family val="2"/>
    </font>
    <font>
      <b/>
      <sz val="10"/>
      <color rgb="FFFF0000"/>
      <name val="Arial"/>
      <family val="2"/>
    </font>
    <font>
      <b/>
      <sz val="10"/>
      <color rgb="FF00B0F0"/>
      <name val="Arial"/>
      <family val="2"/>
    </font>
    <font>
      <sz val="10"/>
      <color rgb="FFFF0000"/>
      <name val="Arial"/>
      <family val="2"/>
    </font>
    <font>
      <b/>
      <sz val="8"/>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43"/>
        <bgColor indexed="64"/>
      </patternFill>
    </fill>
    <fill>
      <patternFill patternType="solid">
        <fgColor rgb="FFFFFF99"/>
        <bgColor indexed="64"/>
      </patternFill>
    </fill>
    <fill>
      <patternFill patternType="solid">
        <fgColor indexed="42"/>
        <bgColor indexed="64"/>
      </patternFill>
    </fill>
    <fill>
      <patternFill patternType="solid">
        <fgColor rgb="FFCCFFCC"/>
        <bgColor indexed="64"/>
      </patternFill>
    </fill>
    <fill>
      <patternFill patternType="solid">
        <fgColor rgb="FF92D050"/>
        <bgColor indexed="64"/>
      </patternFill>
    </fill>
    <fill>
      <patternFill patternType="solid">
        <fgColor theme="3" tint="0.7999799847602844"/>
        <bgColor indexed="64"/>
      </patternFill>
    </fill>
    <fill>
      <patternFill patternType="solid">
        <fgColor rgb="FFFFCCFF"/>
        <bgColor indexed="64"/>
      </patternFill>
    </fill>
    <fill>
      <patternFill patternType="solid">
        <fgColor theme="0" tint="-0.1499900072813034"/>
        <bgColor indexed="64"/>
      </patternFill>
    </fill>
    <fill>
      <patternFill patternType="solid">
        <fgColor rgb="FF99FFCC"/>
        <bgColor indexed="64"/>
      </patternFill>
    </fill>
    <fill>
      <patternFill patternType="solid">
        <fgColor rgb="FFCC99FF"/>
        <bgColor indexed="64"/>
      </patternFill>
    </fill>
    <fill>
      <patternFill patternType="solid">
        <fgColor rgb="FFCCFFCC"/>
        <bgColor indexed="64"/>
      </patternFill>
    </fill>
    <fill>
      <patternFill patternType="solid">
        <fgColor rgb="FFFFFF99"/>
        <bgColor indexed="64"/>
      </patternFill>
    </fill>
    <fill>
      <patternFill patternType="solid">
        <fgColor indexed="47"/>
        <bgColor indexed="64"/>
      </patternFill>
    </fill>
    <fill>
      <patternFill patternType="solid">
        <fgColor indexed="47"/>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4"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79">
    <xf numFmtId="0" fontId="0" fillId="0" borderId="0" xfId="0" applyAlignment="1">
      <alignment/>
    </xf>
    <xf numFmtId="0" fontId="0" fillId="0" borderId="0" xfId="0" applyAlignment="1">
      <alignment wrapText="1"/>
    </xf>
    <xf numFmtId="0" fontId="2" fillId="0" borderId="0" xfId="0" applyFont="1" applyAlignment="1">
      <alignment/>
    </xf>
    <xf numFmtId="0" fontId="0" fillId="0" borderId="0" xfId="0" applyBorder="1" applyAlignment="1">
      <alignment/>
    </xf>
    <xf numFmtId="0" fontId="0" fillId="0" borderId="0" xfId="0" applyBorder="1" applyAlignment="1">
      <alignment wrapText="1"/>
    </xf>
    <xf numFmtId="0" fontId="0" fillId="0" borderId="0" xfId="0" applyFill="1" applyBorder="1" applyAlignment="1">
      <alignment wrapText="1"/>
    </xf>
    <xf numFmtId="0" fontId="0" fillId="0" borderId="0" xfId="0" applyFill="1" applyBorder="1" applyAlignment="1">
      <alignment horizontal="left" wrapText="1"/>
    </xf>
    <xf numFmtId="11" fontId="0" fillId="0" borderId="0" xfId="0" applyNumberFormat="1" applyAlignment="1">
      <alignment/>
    </xf>
    <xf numFmtId="0" fontId="0" fillId="0" borderId="0" xfId="0" applyFont="1" applyFill="1" applyBorder="1" applyAlignment="1">
      <alignment horizontal="left" wrapText="1"/>
    </xf>
    <xf numFmtId="0" fontId="0" fillId="0" borderId="0" xfId="0" applyFont="1" applyFill="1" applyBorder="1" applyAlignment="1">
      <alignment wrapText="1"/>
    </xf>
    <xf numFmtId="0" fontId="0" fillId="0" borderId="0" xfId="0" applyAlignment="1">
      <alignment horizontal="left"/>
    </xf>
    <xf numFmtId="0" fontId="0" fillId="0" borderId="0" xfId="0" applyFont="1" applyAlignment="1">
      <alignment/>
    </xf>
    <xf numFmtId="0" fontId="51" fillId="0" borderId="0" xfId="0" applyFont="1" applyAlignment="1">
      <alignment/>
    </xf>
    <xf numFmtId="0" fontId="7" fillId="0" borderId="0" xfId="0" applyFont="1" applyAlignment="1">
      <alignment/>
    </xf>
    <xf numFmtId="0" fontId="7" fillId="0" borderId="0" xfId="0" applyFont="1" applyFill="1" applyBorder="1" applyAlignment="1">
      <alignment horizontal="center" wrapText="1"/>
    </xf>
    <xf numFmtId="0" fontId="7" fillId="0" borderId="0" xfId="0" applyFont="1" applyAlignment="1">
      <alignment horizontal="center"/>
    </xf>
    <xf numFmtId="11" fontId="7" fillId="33" borderId="0" xfId="0" applyNumberFormat="1" applyFont="1" applyFill="1" applyBorder="1" applyAlignment="1">
      <alignment horizontal="center" wrapText="1"/>
    </xf>
    <xf numFmtId="11" fontId="7" fillId="34" borderId="0" xfId="0" applyNumberFormat="1" applyFont="1" applyFill="1" applyBorder="1" applyAlignment="1">
      <alignment horizontal="center" wrapText="1"/>
    </xf>
    <xf numFmtId="0" fontId="0" fillId="0" borderId="0" xfId="0" applyFont="1" applyFill="1" applyBorder="1" applyAlignment="1">
      <alignment horizontal="center" wrapText="1"/>
    </xf>
    <xf numFmtId="0" fontId="10" fillId="0" borderId="0" xfId="0" applyFont="1" applyAlignment="1">
      <alignment vertical="center"/>
    </xf>
    <xf numFmtId="0" fontId="3" fillId="0" borderId="0" xfId="53" applyAlignment="1" applyProtection="1">
      <alignment vertical="center"/>
      <protection/>
    </xf>
    <xf numFmtId="0" fontId="2" fillId="0" borderId="0" xfId="0" applyFont="1" applyFill="1" applyBorder="1" applyAlignment="1">
      <alignment horizontal="center" vertical="center" wrapText="1"/>
    </xf>
    <xf numFmtId="0" fontId="0" fillId="0" borderId="0" xfId="0" applyFill="1" applyAlignment="1">
      <alignment/>
    </xf>
    <xf numFmtId="11" fontId="7" fillId="0" borderId="0" xfId="0" applyNumberFormat="1" applyFont="1" applyFill="1" applyBorder="1" applyAlignment="1">
      <alignment horizontal="center"/>
    </xf>
    <xf numFmtId="0" fontId="51" fillId="0" borderId="0" xfId="0" applyFont="1" applyFill="1" applyAlignment="1">
      <alignment/>
    </xf>
    <xf numFmtId="11" fontId="7" fillId="35" borderId="0" xfId="0" applyNumberFormat="1" applyFont="1" applyFill="1" applyBorder="1" applyAlignment="1">
      <alignment horizontal="center"/>
    </xf>
    <xf numFmtId="11" fontId="7" fillId="0" borderId="0" xfId="0" applyNumberFormat="1" applyFont="1" applyAlignment="1">
      <alignment/>
    </xf>
    <xf numFmtId="0" fontId="0" fillId="0" borderId="0" xfId="0" applyFont="1" applyFill="1" applyBorder="1" applyAlignment="1">
      <alignment horizontal="center" wrapText="1"/>
    </xf>
    <xf numFmtId="11" fontId="7" fillId="0" borderId="0" xfId="0" applyNumberFormat="1" applyFont="1" applyFill="1" applyBorder="1" applyAlignment="1">
      <alignment horizontal="center" wrapText="1"/>
    </xf>
    <xf numFmtId="0" fontId="7" fillId="0" borderId="0" xfId="0" applyFont="1" applyFill="1" applyAlignment="1">
      <alignment/>
    </xf>
    <xf numFmtId="11" fontId="7" fillId="0" borderId="0" xfId="0" applyNumberFormat="1" applyFont="1" applyFill="1" applyBorder="1" applyAlignment="1">
      <alignment horizontal="right" wrapText="1"/>
    </xf>
    <xf numFmtId="0" fontId="0" fillId="0" borderId="0" xfId="0" applyFont="1" applyFill="1" applyBorder="1" applyAlignment="1">
      <alignment horizontal="left" wrapText="1"/>
    </xf>
    <xf numFmtId="0" fontId="51" fillId="0" borderId="0" xfId="0" applyFont="1" applyBorder="1" applyAlignment="1">
      <alignment/>
    </xf>
    <xf numFmtId="11" fontId="7" fillId="36" borderId="0" xfId="0" applyNumberFormat="1" applyFont="1" applyFill="1" applyBorder="1" applyAlignment="1">
      <alignment horizontal="center"/>
    </xf>
    <xf numFmtId="0" fontId="7" fillId="0" borderId="0" xfId="0" applyFont="1" applyBorder="1" applyAlignment="1">
      <alignment/>
    </xf>
    <xf numFmtId="11" fontId="7" fillId="0" borderId="0" xfId="0" applyNumberFormat="1" applyFont="1" applyBorder="1" applyAlignment="1">
      <alignment horizontal="center"/>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0" fontId="7" fillId="0" borderId="0" xfId="0" applyFont="1" applyFill="1" applyBorder="1" applyAlignment="1">
      <alignment horizontal="left" wrapText="1"/>
    </xf>
    <xf numFmtId="0" fontId="2"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0" fillId="0" borderId="0" xfId="0" applyFont="1" applyBorder="1" applyAlignment="1">
      <alignment/>
    </xf>
    <xf numFmtId="0" fontId="0" fillId="0" borderId="0" xfId="0" applyFill="1" applyBorder="1" applyAlignment="1">
      <alignment horizontal="left"/>
    </xf>
    <xf numFmtId="0" fontId="0" fillId="0" borderId="0" xfId="0" applyFill="1" applyBorder="1" applyAlignment="1">
      <alignment/>
    </xf>
    <xf numFmtId="11" fontId="7" fillId="37" borderId="0" xfId="0" applyNumberFormat="1" applyFont="1" applyFill="1" applyBorder="1" applyAlignment="1">
      <alignment horizontal="center" wrapText="1"/>
    </xf>
    <xf numFmtId="11" fontId="7" fillId="35" borderId="0" xfId="0" applyNumberFormat="1" applyFont="1" applyFill="1" applyBorder="1" applyAlignment="1">
      <alignment horizontal="center" wrapText="1"/>
    </xf>
    <xf numFmtId="0" fontId="2" fillId="0" borderId="10" xfId="0" applyFont="1" applyFill="1" applyBorder="1" applyAlignment="1">
      <alignment horizontal="left"/>
    </xf>
    <xf numFmtId="0" fontId="2" fillId="0" borderId="10" xfId="0" applyFont="1" applyFill="1" applyBorder="1" applyAlignment="1">
      <alignment horizontal="center" wrapText="1"/>
    </xf>
    <xf numFmtId="0" fontId="2" fillId="0" borderId="10" xfId="0" applyFont="1" applyFill="1" applyBorder="1" applyAlignment="1">
      <alignment horizontal="left" wrapText="1"/>
    </xf>
    <xf numFmtId="0" fontId="11" fillId="0" borderId="10" xfId="0" applyFont="1" applyFill="1" applyBorder="1" applyAlignment="1">
      <alignment horizontal="center" wrapText="1"/>
    </xf>
    <xf numFmtId="0" fontId="2" fillId="0" borderId="10" xfId="0" applyFont="1" applyFill="1" applyBorder="1" applyAlignment="1">
      <alignment/>
    </xf>
    <xf numFmtId="0" fontId="0" fillId="0" borderId="0" xfId="0" applyFont="1" applyFill="1" applyBorder="1" applyAlignment="1">
      <alignment horizontal="left" vertical="center"/>
    </xf>
    <xf numFmtId="0" fontId="7" fillId="0" borderId="0" xfId="0" applyFont="1" applyFill="1" applyBorder="1" applyAlignment="1">
      <alignment horizontal="center"/>
    </xf>
    <xf numFmtId="0" fontId="0" fillId="0" borderId="0" xfId="0" applyBorder="1" applyAlignment="1">
      <alignment horizontal="left"/>
    </xf>
    <xf numFmtId="0" fontId="52" fillId="0" borderId="0" xfId="0" applyFont="1" applyFill="1" applyBorder="1" applyAlignment="1">
      <alignment horizontal="left" vertical="center"/>
    </xf>
    <xf numFmtId="11" fontId="7" fillId="38" borderId="0" xfId="0" applyNumberFormat="1" applyFont="1" applyFill="1" applyBorder="1" applyAlignment="1">
      <alignment horizontal="center" wrapText="1"/>
    </xf>
    <xf numFmtId="0" fontId="0" fillId="0" borderId="0" xfId="0" applyFont="1" applyAlignment="1">
      <alignment horizontal="left"/>
    </xf>
    <xf numFmtId="0" fontId="0" fillId="39" borderId="0" xfId="0" applyFill="1" applyAlignment="1">
      <alignment/>
    </xf>
    <xf numFmtId="0" fontId="12" fillId="39" borderId="0" xfId="0" applyFont="1" applyFill="1" applyBorder="1" applyAlignment="1">
      <alignment horizontal="left" vertical="center"/>
    </xf>
    <xf numFmtId="0" fontId="0" fillId="39" borderId="0" xfId="0" applyFont="1" applyFill="1" applyBorder="1" applyAlignment="1">
      <alignment horizontal="center" wrapText="1"/>
    </xf>
    <xf numFmtId="11" fontId="7" fillId="39" borderId="0" xfId="0" applyNumberFormat="1" applyFont="1" applyFill="1" applyBorder="1" applyAlignment="1">
      <alignment horizontal="center"/>
    </xf>
    <xf numFmtId="0" fontId="0" fillId="39" borderId="0" xfId="0" applyFont="1" applyFill="1" applyBorder="1" applyAlignment="1">
      <alignment horizontal="left" wrapText="1"/>
    </xf>
    <xf numFmtId="0" fontId="51" fillId="39" borderId="0" xfId="0" applyFont="1" applyFill="1" applyBorder="1" applyAlignment="1">
      <alignment/>
    </xf>
    <xf numFmtId="0" fontId="0" fillId="39" borderId="0" xfId="0" applyFill="1" applyBorder="1" applyAlignment="1">
      <alignment/>
    </xf>
    <xf numFmtId="11" fontId="7" fillId="39" borderId="0" xfId="0" applyNumberFormat="1" applyFont="1" applyFill="1" applyBorder="1" applyAlignment="1">
      <alignment horizontal="center" wrapText="1"/>
    </xf>
    <xf numFmtId="0" fontId="7" fillId="39" borderId="0" xfId="0" applyFont="1" applyFill="1" applyBorder="1" applyAlignment="1">
      <alignment/>
    </xf>
    <xf numFmtId="1" fontId="7" fillId="0" borderId="0" xfId="0" applyNumberFormat="1" applyFont="1" applyAlignment="1">
      <alignment horizontal="left"/>
    </xf>
    <xf numFmtId="0" fontId="0" fillId="0" borderId="10" xfId="0" applyFont="1" applyBorder="1" applyAlignment="1">
      <alignment/>
    </xf>
    <xf numFmtId="0" fontId="0" fillId="0" borderId="0" xfId="0" applyFont="1" applyFill="1" applyBorder="1" applyAlignment="1">
      <alignment/>
    </xf>
    <xf numFmtId="0" fontId="12" fillId="40" borderId="0" xfId="0" applyFont="1" applyFill="1" applyBorder="1" applyAlignment="1">
      <alignment horizontal="left" vertical="center"/>
    </xf>
    <xf numFmtId="0" fontId="2" fillId="40" borderId="0" xfId="0" applyFont="1" applyFill="1" applyBorder="1" applyAlignment="1">
      <alignment horizontal="center" vertical="center"/>
    </xf>
    <xf numFmtId="0" fontId="2" fillId="40" borderId="0" xfId="0" applyFont="1" applyFill="1" applyBorder="1" applyAlignment="1">
      <alignment horizontal="center" vertical="center" wrapText="1"/>
    </xf>
    <xf numFmtId="0" fontId="0" fillId="40" borderId="0" xfId="0" applyFill="1" applyAlignment="1">
      <alignment/>
    </xf>
    <xf numFmtId="0" fontId="0" fillId="40" borderId="0" xfId="0" applyFill="1" applyAlignment="1">
      <alignment wrapText="1"/>
    </xf>
    <xf numFmtId="0" fontId="0" fillId="40" borderId="0" xfId="0" applyFont="1" applyFill="1" applyBorder="1" applyAlignment="1">
      <alignment wrapText="1"/>
    </xf>
    <xf numFmtId="0" fontId="7" fillId="40" borderId="0" xfId="0" applyFont="1" applyFill="1" applyBorder="1" applyAlignment="1">
      <alignment horizontal="center" wrapText="1"/>
    </xf>
    <xf numFmtId="0" fontId="0" fillId="13" borderId="0" xfId="0" applyFill="1" applyAlignment="1">
      <alignment/>
    </xf>
    <xf numFmtId="0" fontId="12" fillId="13" borderId="0" xfId="0" applyFont="1" applyFill="1" applyBorder="1" applyAlignment="1">
      <alignment horizontal="left" vertical="center"/>
    </xf>
    <xf numFmtId="0" fontId="12" fillId="41" borderId="0" xfId="0" applyFont="1" applyFill="1" applyBorder="1" applyAlignment="1">
      <alignment horizontal="left" vertical="center"/>
    </xf>
    <xf numFmtId="0" fontId="2" fillId="41" borderId="0" xfId="0" applyFont="1" applyFill="1" applyBorder="1" applyAlignment="1">
      <alignment horizontal="center" vertical="center" wrapText="1"/>
    </xf>
    <xf numFmtId="0" fontId="0" fillId="41" borderId="0" xfId="0" applyFill="1" applyAlignment="1">
      <alignment/>
    </xf>
    <xf numFmtId="0" fontId="0" fillId="13" borderId="0" xfId="0" applyFill="1" applyBorder="1" applyAlignment="1">
      <alignment/>
    </xf>
    <xf numFmtId="0" fontId="0" fillId="13" borderId="0" xfId="0" applyFont="1" applyFill="1" applyBorder="1" applyAlignment="1">
      <alignment horizontal="center" wrapText="1"/>
    </xf>
    <xf numFmtId="11" fontId="7" fillId="13" borderId="0" xfId="0" applyNumberFormat="1" applyFont="1" applyFill="1" applyBorder="1" applyAlignment="1">
      <alignment horizontal="center" wrapText="1"/>
    </xf>
    <xf numFmtId="0" fontId="0" fillId="13" borderId="0" xfId="0" applyFont="1" applyFill="1" applyBorder="1" applyAlignment="1">
      <alignment horizontal="left" wrapText="1"/>
    </xf>
    <xf numFmtId="0" fontId="7" fillId="13" borderId="0" xfId="0" applyFont="1" applyFill="1" applyAlignment="1">
      <alignment/>
    </xf>
    <xf numFmtId="0" fontId="51" fillId="13" borderId="0" xfId="0" applyFont="1" applyFill="1" applyAlignment="1">
      <alignment/>
    </xf>
    <xf numFmtId="0" fontId="12" fillId="42" borderId="0" xfId="0" applyFont="1" applyFill="1" applyBorder="1" applyAlignment="1">
      <alignment horizontal="left" vertical="center" wrapText="1"/>
    </xf>
    <xf numFmtId="0" fontId="2" fillId="42" borderId="0" xfId="0" applyFont="1" applyFill="1" applyBorder="1" applyAlignment="1">
      <alignment horizontal="center" vertical="center" wrapText="1"/>
    </xf>
    <xf numFmtId="0" fontId="0" fillId="42" borderId="0" xfId="0" applyFill="1" applyAlignment="1">
      <alignment/>
    </xf>
    <xf numFmtId="0" fontId="12" fillId="43" borderId="0" xfId="0" applyFont="1" applyFill="1" applyBorder="1" applyAlignment="1">
      <alignment horizontal="left" vertical="center"/>
    </xf>
    <xf numFmtId="0" fontId="0" fillId="43" borderId="0" xfId="0" applyFill="1" applyBorder="1" applyAlignment="1">
      <alignment wrapText="1"/>
    </xf>
    <xf numFmtId="0" fontId="0" fillId="43" borderId="0" xfId="0" applyFont="1" applyFill="1" applyBorder="1" applyAlignment="1">
      <alignment wrapText="1"/>
    </xf>
    <xf numFmtId="0" fontId="7" fillId="43" borderId="0" xfId="0" applyFont="1" applyFill="1" applyBorder="1" applyAlignment="1">
      <alignment horizontal="center" wrapText="1"/>
    </xf>
    <xf numFmtId="0" fontId="0" fillId="43" borderId="0" xfId="0" applyFill="1" applyBorder="1" applyAlignment="1">
      <alignment/>
    </xf>
    <xf numFmtId="0" fontId="0" fillId="43" borderId="0" xfId="0" applyFill="1" applyAlignment="1">
      <alignment/>
    </xf>
    <xf numFmtId="0" fontId="0" fillId="44" borderId="0" xfId="0" applyFill="1" applyBorder="1" applyAlignment="1">
      <alignment wrapText="1"/>
    </xf>
    <xf numFmtId="0" fontId="0" fillId="44" borderId="0" xfId="0" applyFont="1" applyFill="1" applyBorder="1" applyAlignment="1">
      <alignment wrapText="1"/>
    </xf>
    <xf numFmtId="0" fontId="7" fillId="44" borderId="0" xfId="0" applyFont="1" applyFill="1" applyBorder="1" applyAlignment="1">
      <alignment horizontal="center" wrapText="1"/>
    </xf>
    <xf numFmtId="0" fontId="0" fillId="44" borderId="0" xfId="0" applyFill="1" applyBorder="1" applyAlignment="1">
      <alignment/>
    </xf>
    <xf numFmtId="0" fontId="0" fillId="44" borderId="0" xfId="0" applyFill="1" applyAlignment="1">
      <alignment/>
    </xf>
    <xf numFmtId="11" fontId="7" fillId="0" borderId="0" xfId="0" applyNumberFormat="1" applyFont="1" applyFill="1" applyAlignment="1">
      <alignment/>
    </xf>
    <xf numFmtId="11" fontId="7" fillId="45" borderId="0" xfId="0" applyNumberFormat="1" applyFont="1" applyFill="1" applyBorder="1" applyAlignment="1">
      <alignment horizontal="center"/>
    </xf>
    <xf numFmtId="11" fontId="7" fillId="45" borderId="0" xfId="0" applyNumberFormat="1" applyFont="1" applyFill="1" applyBorder="1" applyAlignment="1">
      <alignment horizontal="center" wrapText="1"/>
    </xf>
    <xf numFmtId="0" fontId="7" fillId="0" borderId="0" xfId="0" applyFont="1" applyFill="1" applyBorder="1" applyAlignment="1">
      <alignment horizontal="left" vertical="center"/>
    </xf>
    <xf numFmtId="11" fontId="11" fillId="33" borderId="0" xfId="0" applyNumberFormat="1" applyFont="1" applyFill="1" applyBorder="1" applyAlignment="1">
      <alignment horizontal="right" wrapText="1"/>
    </xf>
    <xf numFmtId="11" fontId="11" fillId="38" borderId="0" xfId="0" applyNumberFormat="1" applyFont="1" applyFill="1" applyBorder="1" applyAlignment="1">
      <alignment horizontal="right" wrapText="1"/>
    </xf>
    <xf numFmtId="11" fontId="2" fillId="0" borderId="0" xfId="0" applyNumberFormat="1" applyFont="1" applyAlignment="1">
      <alignment/>
    </xf>
    <xf numFmtId="11" fontId="11" fillId="45" borderId="0" xfId="0" applyNumberFormat="1" applyFont="1" applyFill="1" applyBorder="1" applyAlignment="1">
      <alignment horizontal="right" wrapText="1"/>
    </xf>
    <xf numFmtId="11" fontId="11" fillId="34" borderId="0" xfId="0" applyNumberFormat="1" applyFont="1" applyFill="1" applyBorder="1" applyAlignment="1">
      <alignment horizontal="right" wrapText="1"/>
    </xf>
    <xf numFmtId="11" fontId="11" fillId="36" borderId="0" xfId="0" applyNumberFormat="1" applyFont="1" applyFill="1" applyBorder="1" applyAlignment="1">
      <alignment/>
    </xf>
    <xf numFmtId="0" fontId="2" fillId="0" borderId="0" xfId="0" applyFont="1" applyFill="1" applyBorder="1" applyAlignment="1">
      <alignment wrapText="1"/>
    </xf>
    <xf numFmtId="0" fontId="2" fillId="0" borderId="0" xfId="0" applyFont="1" applyFill="1" applyBorder="1" applyAlignment="1">
      <alignment horizontal="left" wrapText="1"/>
    </xf>
    <xf numFmtId="11" fontId="53" fillId="0" borderId="0" xfId="0" applyNumberFormat="1" applyFont="1" applyFill="1" applyBorder="1" applyAlignment="1">
      <alignment horizontal="right"/>
    </xf>
    <xf numFmtId="0" fontId="2" fillId="40" borderId="0" xfId="0" applyFont="1" applyFill="1" applyBorder="1" applyAlignment="1">
      <alignment wrapText="1"/>
    </xf>
    <xf numFmtId="11" fontId="11" fillId="35" borderId="0" xfId="0" applyNumberFormat="1" applyFont="1" applyFill="1" applyBorder="1" applyAlignment="1">
      <alignment horizontal="right"/>
    </xf>
    <xf numFmtId="11" fontId="53" fillId="39" borderId="0" xfId="0" applyNumberFormat="1" applyFont="1" applyFill="1" applyBorder="1" applyAlignment="1">
      <alignment horizontal="right"/>
    </xf>
    <xf numFmtId="11" fontId="11" fillId="0" borderId="0" xfId="0" applyNumberFormat="1" applyFont="1" applyFill="1" applyBorder="1" applyAlignment="1">
      <alignment horizontal="right" wrapText="1"/>
    </xf>
    <xf numFmtId="11" fontId="11" fillId="39" borderId="0" xfId="0" applyNumberFormat="1" applyFont="1" applyFill="1" applyBorder="1" applyAlignment="1">
      <alignment horizontal="right" wrapText="1"/>
    </xf>
    <xf numFmtId="11" fontId="11" fillId="45" borderId="0" xfId="0" applyNumberFormat="1" applyFont="1" applyFill="1" applyBorder="1" applyAlignment="1">
      <alignment horizontal="right"/>
    </xf>
    <xf numFmtId="11" fontId="11" fillId="13" borderId="0" xfId="0" applyNumberFormat="1" applyFont="1" applyFill="1" applyBorder="1" applyAlignment="1">
      <alignment horizontal="right" wrapText="1"/>
    </xf>
    <xf numFmtId="11" fontId="53" fillId="0" borderId="0" xfId="0" applyNumberFormat="1" applyFont="1" applyFill="1" applyBorder="1" applyAlignment="1">
      <alignment horizontal="right" wrapText="1"/>
    </xf>
    <xf numFmtId="11" fontId="53" fillId="13" borderId="0" xfId="0" applyNumberFormat="1" applyFont="1" applyFill="1" applyBorder="1" applyAlignment="1">
      <alignment horizontal="right" wrapText="1"/>
    </xf>
    <xf numFmtId="0" fontId="2" fillId="0" borderId="0" xfId="0" applyFont="1" applyFill="1" applyBorder="1" applyAlignment="1">
      <alignment horizontal="left"/>
    </xf>
    <xf numFmtId="0" fontId="2" fillId="43" borderId="0" xfId="0" applyFont="1" applyFill="1" applyBorder="1" applyAlignment="1">
      <alignment wrapText="1"/>
    </xf>
    <xf numFmtId="0" fontId="2" fillId="44" borderId="0" xfId="0" applyFont="1" applyFill="1" applyBorder="1" applyAlignment="1">
      <alignment wrapText="1"/>
    </xf>
    <xf numFmtId="11" fontId="11" fillId="0" borderId="0" xfId="0" applyNumberFormat="1" applyFont="1" applyBorder="1" applyAlignment="1">
      <alignment/>
    </xf>
    <xf numFmtId="0" fontId="7" fillId="0" borderId="0" xfId="0" applyFont="1" applyAlignment="1">
      <alignment horizontal="right"/>
    </xf>
    <xf numFmtId="11" fontId="11" fillId="0" borderId="0" xfId="0" applyNumberFormat="1" applyFont="1" applyFill="1" applyBorder="1" applyAlignment="1">
      <alignment horizontal="right"/>
    </xf>
    <xf numFmtId="0" fontId="0" fillId="0" borderId="10" xfId="0" applyFont="1" applyBorder="1" applyAlignment="1">
      <alignment horizontal="center"/>
    </xf>
    <xf numFmtId="11" fontId="11" fillId="35" borderId="0" xfId="0" applyNumberFormat="1" applyFont="1" applyFill="1" applyBorder="1" applyAlignment="1">
      <alignment horizontal="right" wrapText="1"/>
    </xf>
    <xf numFmtId="0" fontId="12" fillId="44" borderId="0" xfId="0" applyFont="1" applyFill="1" applyBorder="1" applyAlignment="1">
      <alignment horizontal="left" vertical="center"/>
    </xf>
    <xf numFmtId="0" fontId="7" fillId="0" borderId="0" xfId="0" applyFont="1" applyFill="1" applyBorder="1" applyAlignment="1">
      <alignment/>
    </xf>
    <xf numFmtId="1" fontId="7" fillId="0" borderId="0" xfId="0" applyNumberFormat="1" applyFont="1" applyAlignment="1">
      <alignment horizontal="right"/>
    </xf>
    <xf numFmtId="11" fontId="0" fillId="0" borderId="0" xfId="0" applyNumberFormat="1" applyFont="1" applyAlignment="1">
      <alignment/>
    </xf>
    <xf numFmtId="11" fontId="11" fillId="34" borderId="0" xfId="0" applyNumberFormat="1" applyFont="1" applyFill="1" applyBorder="1" applyAlignment="1">
      <alignment wrapText="1"/>
    </xf>
    <xf numFmtId="0" fontId="0" fillId="0" borderId="0" xfId="0" applyFont="1" applyFill="1" applyBorder="1" applyAlignment="1">
      <alignment horizontal="right"/>
    </xf>
    <xf numFmtId="0" fontId="0" fillId="0" borderId="0" xfId="0" applyFont="1" applyAlignment="1">
      <alignment horizontal="right"/>
    </xf>
    <xf numFmtId="0" fontId="0" fillId="0" borderId="0" xfId="0" applyAlignment="1">
      <alignment horizontal="right"/>
    </xf>
    <xf numFmtId="0" fontId="54" fillId="0" borderId="0" xfId="0" applyFont="1" applyBorder="1" applyAlignment="1">
      <alignment/>
    </xf>
    <xf numFmtId="0" fontId="7" fillId="0" borderId="0" xfId="0" applyFont="1" applyFill="1" applyBorder="1" applyAlignment="1">
      <alignment horizontal="right"/>
    </xf>
    <xf numFmtId="11" fontId="11" fillId="46" borderId="0" xfId="0" applyNumberFormat="1" applyFont="1" applyFill="1" applyBorder="1" applyAlignment="1">
      <alignment horizontal="right" wrapText="1"/>
    </xf>
    <xf numFmtId="11" fontId="7" fillId="46" borderId="0" xfId="0" applyNumberFormat="1" applyFont="1" applyFill="1" applyBorder="1" applyAlignment="1">
      <alignment horizontal="center" wrapText="1"/>
    </xf>
    <xf numFmtId="11" fontId="2" fillId="0" borderId="0" xfId="0" applyNumberFormat="1" applyFont="1" applyFill="1" applyBorder="1" applyAlignment="1">
      <alignment wrapText="1"/>
    </xf>
    <xf numFmtId="0" fontId="2" fillId="0" borderId="0" xfId="0" applyFont="1" applyBorder="1" applyAlignment="1">
      <alignment/>
    </xf>
    <xf numFmtId="0" fontId="0" fillId="35" borderId="0" xfId="0" applyFill="1" applyBorder="1" applyAlignment="1">
      <alignment/>
    </xf>
    <xf numFmtId="0" fontId="0" fillId="37" borderId="0" xfId="0" applyFill="1" applyBorder="1" applyAlignment="1">
      <alignment/>
    </xf>
    <xf numFmtId="0" fontId="0" fillId="47" borderId="0" xfId="0" applyFill="1" applyBorder="1" applyAlignment="1">
      <alignment/>
    </xf>
    <xf numFmtId="0" fontId="7" fillId="0" borderId="11" xfId="0" applyFont="1" applyFill="1" applyBorder="1" applyAlignment="1">
      <alignment horizontal="center" vertical="center"/>
    </xf>
    <xf numFmtId="0" fontId="0" fillId="0" borderId="0" xfId="0" applyFont="1" applyBorder="1" applyAlignment="1">
      <alignment wrapText="1"/>
    </xf>
    <xf numFmtId="0" fontId="0" fillId="0" borderId="0" xfId="0" applyFont="1" applyBorder="1" applyAlignment="1">
      <alignment horizontal="center" vertical="center"/>
    </xf>
    <xf numFmtId="0" fontId="7" fillId="0" borderId="10" xfId="0" applyFont="1" applyFill="1" applyBorder="1" applyAlignment="1">
      <alignment horizontal="center" wrapText="1"/>
    </xf>
    <xf numFmtId="0" fontId="54" fillId="0" borderId="0" xfId="0" applyFont="1" applyBorder="1" applyAlignment="1">
      <alignment horizontal="center" vertical="center"/>
    </xf>
    <xf numFmtId="49" fontId="0" fillId="0" borderId="0" xfId="0" applyNumberFormat="1" applyFont="1" applyBorder="1" applyAlignment="1" quotePrefix="1">
      <alignment horizontal="center" vertical="center"/>
    </xf>
    <xf numFmtId="11" fontId="7" fillId="34" borderId="0" xfId="0" applyNumberFormat="1" applyFont="1" applyFill="1" applyBorder="1" applyAlignment="1">
      <alignment horizontal="center" vertical="center" wrapText="1"/>
    </xf>
    <xf numFmtId="11" fontId="7" fillId="33" borderId="0" xfId="0" applyNumberFormat="1" applyFont="1" applyFill="1" applyBorder="1" applyAlignment="1">
      <alignment horizontal="center" vertical="center" wrapText="1"/>
    </xf>
    <xf numFmtId="0" fontId="7" fillId="0" borderId="0" xfId="0" applyFont="1" applyFill="1" applyBorder="1" applyAlignment="1">
      <alignment horizontal="left" vertical="center" wrapText="1"/>
    </xf>
    <xf numFmtId="11" fontId="7" fillId="35" borderId="0" xfId="0" applyNumberFormat="1" applyFont="1" applyFill="1" applyBorder="1" applyAlignment="1">
      <alignment horizontal="center" vertical="center" wrapText="1"/>
    </xf>
    <xf numFmtId="11" fontId="7" fillId="36" borderId="0" xfId="0" applyNumberFormat="1" applyFont="1" applyFill="1" applyBorder="1" applyAlignment="1">
      <alignment horizontal="center" vertical="center"/>
    </xf>
    <xf numFmtId="11" fontId="11" fillId="48" borderId="0" xfId="0" applyNumberFormat="1" applyFont="1" applyFill="1" applyBorder="1" applyAlignment="1">
      <alignment horizontal="right" wrapText="1"/>
    </xf>
    <xf numFmtId="11" fontId="7" fillId="48" borderId="0" xfId="0" applyNumberFormat="1" applyFont="1" applyFill="1" applyBorder="1" applyAlignment="1">
      <alignment horizontal="center" wrapText="1"/>
    </xf>
    <xf numFmtId="0" fontId="7" fillId="0" borderId="0" xfId="0" applyFont="1" applyBorder="1" applyAlignment="1">
      <alignment/>
    </xf>
    <xf numFmtId="11" fontId="7" fillId="48" borderId="0" xfId="0" applyNumberFormat="1" applyFont="1" applyFill="1" applyBorder="1" applyAlignment="1">
      <alignment horizontal="center" vertical="center" wrapText="1"/>
    </xf>
    <xf numFmtId="0" fontId="7" fillId="0" borderId="11" xfId="0" applyFont="1" applyFill="1" applyBorder="1" applyAlignment="1">
      <alignment horizontal="center" wrapText="1"/>
    </xf>
    <xf numFmtId="0" fontId="7" fillId="0" borderId="0" xfId="0" applyFont="1" applyFill="1" applyBorder="1" applyAlignment="1">
      <alignment wrapText="1"/>
    </xf>
    <xf numFmtId="11" fontId="7" fillId="0" borderId="0" xfId="0" applyNumberFormat="1" applyFont="1" applyBorder="1" applyAlignment="1">
      <alignment horizontal="center" vertical="center"/>
    </xf>
    <xf numFmtId="11" fontId="7" fillId="0" borderId="0" xfId="0" applyNumberFormat="1" applyFont="1" applyFill="1" applyBorder="1" applyAlignment="1">
      <alignment horizontal="center" vertical="center"/>
    </xf>
    <xf numFmtId="11" fontId="7" fillId="46" borderId="0" xfId="0" applyNumberFormat="1" applyFont="1" applyFill="1" applyBorder="1" applyAlignment="1">
      <alignment horizontal="center" vertical="center" wrapText="1"/>
    </xf>
    <xf numFmtId="11" fontId="7" fillId="38" borderId="0" xfId="0" applyNumberFormat="1" applyFont="1" applyFill="1" applyBorder="1" applyAlignment="1">
      <alignment horizontal="center" vertical="center" wrapText="1"/>
    </xf>
    <xf numFmtId="11" fontId="7" fillId="0" borderId="0" xfId="0" applyNumberFormat="1" applyFont="1" applyAlignment="1">
      <alignment horizontal="center" vertical="center"/>
    </xf>
    <xf numFmtId="11" fontId="7" fillId="45" borderId="0" xfId="0" applyNumberFormat="1" applyFont="1" applyFill="1" applyBorder="1" applyAlignment="1">
      <alignment horizontal="center" vertical="center" wrapText="1"/>
    </xf>
    <xf numFmtId="11" fontId="7" fillId="45" borderId="0" xfId="0" applyNumberFormat="1" applyFont="1" applyFill="1" applyBorder="1" applyAlignment="1">
      <alignment horizontal="center" vertical="center"/>
    </xf>
    <xf numFmtId="11" fontId="7" fillId="0" borderId="0" xfId="0" applyNumberFormat="1" applyFont="1" applyFill="1" applyBorder="1" applyAlignment="1">
      <alignment horizontal="center" vertical="center" wrapText="1"/>
    </xf>
    <xf numFmtId="0" fontId="0" fillId="0" borderId="10" xfId="0" applyFont="1" applyBorder="1" applyAlignment="1">
      <alignment horizontal="center"/>
    </xf>
    <xf numFmtId="0" fontId="7" fillId="0" borderId="0" xfId="0" applyFont="1" applyFill="1" applyBorder="1" applyAlignment="1">
      <alignment vertical="center" wrapText="1"/>
    </xf>
    <xf numFmtId="0" fontId="0" fillId="0" borderId="0" xfId="0" applyFont="1" applyBorder="1" applyAlignment="1">
      <alignment horizontal="center" vertical="center"/>
    </xf>
    <xf numFmtId="0" fontId="7" fillId="0"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11" fillId="0" borderId="0" xfId="0" applyFont="1" applyFill="1" applyBorder="1" applyAlignment="1">
      <alignmen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323850</xdr:colOff>
      <xdr:row>0</xdr:row>
      <xdr:rowOff>9525</xdr:rowOff>
    </xdr:from>
    <xdr:to>
      <xdr:col>4</xdr:col>
      <xdr:colOff>542925</xdr:colOff>
      <xdr:row>4</xdr:row>
      <xdr:rowOff>304800</xdr:rowOff>
    </xdr:to>
    <xdr:pic>
      <xdr:nvPicPr>
        <xdr:cNvPr id="1" name="Picture 154" descr="colrlgo2"/>
        <xdr:cNvPicPr preferRelativeResize="1">
          <a:picLocks noChangeAspect="1"/>
        </xdr:cNvPicPr>
      </xdr:nvPicPr>
      <xdr:blipFill>
        <a:blip r:embed="rId1"/>
        <a:stretch>
          <a:fillRect/>
        </a:stretch>
      </xdr:blipFill>
      <xdr:spPr>
        <a:xfrm>
          <a:off x="4210050" y="9525"/>
          <a:ext cx="9906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3.epa.gov/ttn/chief/ap42/appendix/appa.pdf" TargetMode="External" /></Relationships>
</file>

<file path=xl/worksheets/sheet1.xml><?xml version="1.0" encoding="utf-8"?>
<worksheet xmlns="http://schemas.openxmlformats.org/spreadsheetml/2006/main" xmlns:r="http://schemas.openxmlformats.org/officeDocument/2006/relationships">
  <dimension ref="A1:O292"/>
  <sheetViews>
    <sheetView zoomScale="90" zoomScaleNormal="90" zoomScalePageLayoutView="0" workbookViewId="0" topLeftCell="A1">
      <selection activeCell="C34" sqref="C34"/>
    </sheetView>
  </sheetViews>
  <sheetFormatPr defaultColWidth="9.140625" defaultRowHeight="12.75"/>
  <cols>
    <col min="1" max="1" width="11.140625" style="0" customWidth="1"/>
    <col min="2" max="2" width="27.28125" style="10" customWidth="1"/>
    <col min="3" max="3" width="19.7109375" style="0" customWidth="1"/>
    <col min="4" max="4" width="15.421875" style="2" bestFit="1" customWidth="1"/>
    <col min="5" max="5" width="7.57421875" style="15" customWidth="1"/>
    <col min="6" max="6" width="10.8515625" style="0" customWidth="1"/>
    <col min="7" max="7" width="62.7109375" style="0" customWidth="1"/>
    <col min="8" max="8" width="17.421875" style="0" customWidth="1"/>
    <col min="9" max="10" width="10.57421875" style="0" customWidth="1"/>
    <col min="11" max="11" width="15.57421875" style="0" bestFit="1" customWidth="1"/>
    <col min="12" max="12" width="18.7109375" style="0" bestFit="1" customWidth="1"/>
    <col min="13" max="14" width="10.57421875" style="0" customWidth="1"/>
  </cols>
  <sheetData>
    <row r="1" ht="12.75" customHeight="1">
      <c r="C1" s="18"/>
    </row>
    <row r="2" spans="2:5" s="80" customFormat="1" ht="18">
      <c r="B2" s="78" t="s">
        <v>122</v>
      </c>
      <c r="C2" s="79"/>
      <c r="D2" s="79"/>
      <c r="E2" s="79"/>
    </row>
    <row r="3" spans="2:8" ht="12.75">
      <c r="B3" s="11" t="s">
        <v>75</v>
      </c>
      <c r="C3" s="21"/>
      <c r="D3" s="21"/>
      <c r="E3" s="21"/>
      <c r="F3" s="8"/>
      <c r="H3" s="11" t="s">
        <v>76</v>
      </c>
    </row>
    <row r="4" spans="2:8" ht="12.75">
      <c r="B4" s="11"/>
      <c r="C4" s="21"/>
      <c r="D4" s="21"/>
      <c r="E4" s="21"/>
      <c r="F4" s="8"/>
      <c r="H4" s="2" t="s">
        <v>59</v>
      </c>
    </row>
    <row r="5" spans="2:14" ht="25.5">
      <c r="B5" s="46" t="s">
        <v>34</v>
      </c>
      <c r="C5" s="47" t="s">
        <v>30</v>
      </c>
      <c r="D5" s="48" t="s">
        <v>29</v>
      </c>
      <c r="E5" s="49" t="s">
        <v>15</v>
      </c>
      <c r="F5" s="48" t="s">
        <v>28</v>
      </c>
      <c r="G5" s="50" t="s">
        <v>33</v>
      </c>
      <c r="H5" s="67" t="s">
        <v>58</v>
      </c>
      <c r="I5" s="173" t="s">
        <v>64</v>
      </c>
      <c r="J5" s="173"/>
      <c r="K5" s="173" t="s">
        <v>65</v>
      </c>
      <c r="L5" s="173"/>
      <c r="M5" s="173" t="s">
        <v>57</v>
      </c>
      <c r="N5" s="173"/>
    </row>
    <row r="6" spans="2:14" s="13" customFormat="1" ht="25.5">
      <c r="B6" s="38" t="s">
        <v>46</v>
      </c>
      <c r="C6" s="14" t="s">
        <v>31</v>
      </c>
      <c r="D6" s="159">
        <f>M6</f>
        <v>0.0447</v>
      </c>
      <c r="E6" s="160"/>
      <c r="F6" s="38" t="s">
        <v>4</v>
      </c>
      <c r="G6" s="161" t="s">
        <v>73</v>
      </c>
      <c r="H6" s="13" t="s">
        <v>72</v>
      </c>
      <c r="I6" s="26">
        <v>0.000298</v>
      </c>
      <c r="J6" s="13" t="s">
        <v>74</v>
      </c>
      <c r="K6" s="13">
        <v>150</v>
      </c>
      <c r="L6" s="13" t="s">
        <v>77</v>
      </c>
      <c r="M6" s="26">
        <f>I6*K6</f>
        <v>0.0447</v>
      </c>
      <c r="N6" s="13" t="s">
        <v>4</v>
      </c>
    </row>
    <row r="7" spans="2:14" s="13" customFormat="1" ht="25.5">
      <c r="B7" s="38" t="s">
        <v>35</v>
      </c>
      <c r="C7" s="14" t="s">
        <v>19</v>
      </c>
      <c r="D7" s="159">
        <f>M7</f>
        <v>0.010575000000000001</v>
      </c>
      <c r="E7" s="160"/>
      <c r="F7" s="38" t="s">
        <v>4</v>
      </c>
      <c r="G7" s="161" t="s">
        <v>73</v>
      </c>
      <c r="H7" s="132" t="s">
        <v>72</v>
      </c>
      <c r="I7" s="26">
        <v>7.05E-05</v>
      </c>
      <c r="J7" s="13" t="s">
        <v>74</v>
      </c>
      <c r="K7" s="13">
        <v>150</v>
      </c>
      <c r="L7" s="13" t="s">
        <v>77</v>
      </c>
      <c r="M7" s="26">
        <f>I7*K7</f>
        <v>0.010575000000000001</v>
      </c>
      <c r="N7" s="13" t="s">
        <v>4</v>
      </c>
    </row>
    <row r="8" spans="2:8" ht="25.5">
      <c r="B8" s="31" t="s">
        <v>43</v>
      </c>
      <c r="C8" s="27" t="s">
        <v>54</v>
      </c>
      <c r="D8" s="109">
        <f>0.00132*1</f>
        <v>0.00132</v>
      </c>
      <c r="E8" s="17" t="s">
        <v>17</v>
      </c>
      <c r="F8" s="8" t="s">
        <v>4</v>
      </c>
      <c r="G8" s="34" t="s">
        <v>71</v>
      </c>
      <c r="H8" s="13">
        <v>10100401</v>
      </c>
    </row>
    <row r="9" spans="2:8" s="13" customFormat="1" ht="25.5">
      <c r="B9" s="38" t="s">
        <v>39</v>
      </c>
      <c r="C9" s="14" t="s">
        <v>50</v>
      </c>
      <c r="D9" s="109">
        <f>0.000214*1</f>
        <v>0.000214</v>
      </c>
      <c r="E9" s="17" t="s">
        <v>17</v>
      </c>
      <c r="F9" s="38" t="s">
        <v>4</v>
      </c>
      <c r="G9" s="34" t="s">
        <v>71</v>
      </c>
      <c r="H9" s="13">
        <v>10100401</v>
      </c>
    </row>
    <row r="10" spans="2:8" s="13" customFormat="1" ht="25.5">
      <c r="B10" s="38" t="s">
        <v>44</v>
      </c>
      <c r="C10" s="14" t="s">
        <v>55</v>
      </c>
      <c r="D10" s="109">
        <f>0.000398*1</f>
        <v>0.000398</v>
      </c>
      <c r="E10" s="17" t="s">
        <v>17</v>
      </c>
      <c r="F10" s="38" t="s">
        <v>4</v>
      </c>
      <c r="G10" s="34" t="s">
        <v>71</v>
      </c>
      <c r="H10" s="13">
        <v>10100401</v>
      </c>
    </row>
    <row r="11" spans="2:14" s="13" customFormat="1" ht="25.5">
      <c r="B11" s="31" t="s">
        <v>26</v>
      </c>
      <c r="C11" s="27" t="s">
        <v>27</v>
      </c>
      <c r="D11" s="110">
        <v>0.000845</v>
      </c>
      <c r="E11" s="33" t="s">
        <v>17</v>
      </c>
      <c r="F11" s="8" t="s">
        <v>4</v>
      </c>
      <c r="G11" s="34" t="s">
        <v>61</v>
      </c>
      <c r="H11">
        <v>10100401</v>
      </c>
      <c r="I11"/>
      <c r="J11"/>
      <c r="K11"/>
      <c r="L11"/>
      <c r="M11"/>
      <c r="N11"/>
    </row>
    <row r="12" spans="2:14" s="13" customFormat="1" ht="25.5">
      <c r="B12" s="36" t="s">
        <v>12</v>
      </c>
      <c r="C12" s="27" t="s">
        <v>32</v>
      </c>
      <c r="D12" s="126">
        <v>0.0011297777777777777</v>
      </c>
      <c r="E12" s="35"/>
      <c r="F12" s="8" t="s">
        <v>4</v>
      </c>
      <c r="G12" s="34" t="s">
        <v>115</v>
      </c>
      <c r="H12"/>
      <c r="I12"/>
      <c r="J12"/>
      <c r="K12"/>
      <c r="L12"/>
      <c r="M12"/>
      <c r="N12"/>
    </row>
    <row r="13" spans="2:8" s="13" customFormat="1" ht="25.5">
      <c r="B13" s="31" t="s">
        <v>13</v>
      </c>
      <c r="C13" s="27" t="s">
        <v>25</v>
      </c>
      <c r="D13" s="110">
        <v>0.000248</v>
      </c>
      <c r="E13" s="33" t="s">
        <v>17</v>
      </c>
      <c r="F13" s="8" t="s">
        <v>4</v>
      </c>
      <c r="G13" s="34" t="s">
        <v>61</v>
      </c>
      <c r="H13">
        <v>10100401</v>
      </c>
    </row>
    <row r="14" spans="2:8" s="13" customFormat="1" ht="25.5">
      <c r="B14" s="38" t="s">
        <v>45</v>
      </c>
      <c r="C14" s="14" t="s">
        <v>56</v>
      </c>
      <c r="D14" s="109">
        <f>0.00602*1</f>
        <v>0.00602</v>
      </c>
      <c r="E14" s="17" t="s">
        <v>16</v>
      </c>
      <c r="F14" s="38" t="s">
        <v>4</v>
      </c>
      <c r="G14" s="34" t="s">
        <v>71</v>
      </c>
      <c r="H14" s="13">
        <v>10100401</v>
      </c>
    </row>
    <row r="15" spans="2:8" s="13" customFormat="1" ht="25.5">
      <c r="B15" s="38" t="s">
        <v>38</v>
      </c>
      <c r="C15" s="14">
        <v>600</v>
      </c>
      <c r="D15" s="105">
        <v>2.65E-08</v>
      </c>
      <c r="E15" s="16"/>
      <c r="F15" s="38" t="s">
        <v>4</v>
      </c>
      <c r="G15" s="34" t="s">
        <v>47</v>
      </c>
      <c r="H15" s="127" t="s">
        <v>67</v>
      </c>
    </row>
    <row r="16" spans="2:8" s="13" customFormat="1" ht="25.5">
      <c r="B16" s="38" t="s">
        <v>37</v>
      </c>
      <c r="C16" s="14" t="s">
        <v>49</v>
      </c>
      <c r="D16" s="109">
        <v>0.033</v>
      </c>
      <c r="E16" s="17" t="s">
        <v>17</v>
      </c>
      <c r="F16" s="38" t="s">
        <v>4</v>
      </c>
      <c r="G16" s="34" t="s">
        <v>71</v>
      </c>
      <c r="H16" s="13">
        <v>10100401</v>
      </c>
    </row>
    <row r="17" spans="2:14" ht="25.5">
      <c r="B17" s="38" t="s">
        <v>40</v>
      </c>
      <c r="C17" s="14" t="s">
        <v>51</v>
      </c>
      <c r="D17" s="109">
        <f>0.003*1</f>
        <v>0.003</v>
      </c>
      <c r="E17" s="17" t="s">
        <v>17</v>
      </c>
      <c r="F17" s="38" t="s">
        <v>4</v>
      </c>
      <c r="G17" s="34" t="s">
        <v>61</v>
      </c>
      <c r="H17" s="13">
        <v>10100401</v>
      </c>
      <c r="I17" s="13"/>
      <c r="J17" s="13"/>
      <c r="K17" s="13"/>
      <c r="L17" s="13"/>
      <c r="M17" s="13"/>
      <c r="N17" s="13"/>
    </row>
    <row r="18" spans="2:8" s="13" customFormat="1" ht="25.5">
      <c r="B18" s="38" t="s">
        <v>41</v>
      </c>
      <c r="C18" s="14" t="s">
        <v>52</v>
      </c>
      <c r="D18" s="109">
        <f>0.000113*1</f>
        <v>0.000113</v>
      </c>
      <c r="E18" s="17" t="s">
        <v>17</v>
      </c>
      <c r="F18" s="38" t="s">
        <v>4</v>
      </c>
      <c r="G18" s="34" t="s">
        <v>71</v>
      </c>
      <c r="H18" s="13">
        <v>10100401</v>
      </c>
    </row>
    <row r="19" spans="2:8" s="13" customFormat="1" ht="25.5">
      <c r="B19" s="38" t="s">
        <v>42</v>
      </c>
      <c r="C19" s="14" t="s">
        <v>53</v>
      </c>
      <c r="D19" s="109">
        <f>0.0845*1</f>
        <v>0.0845</v>
      </c>
      <c r="E19" s="17" t="s">
        <v>17</v>
      </c>
      <c r="F19" s="38" t="s">
        <v>4</v>
      </c>
      <c r="G19" s="34" t="s">
        <v>61</v>
      </c>
      <c r="H19" s="13">
        <v>10100401</v>
      </c>
    </row>
    <row r="20" spans="2:14" s="12" customFormat="1" ht="25.5">
      <c r="B20" s="38" t="s">
        <v>36</v>
      </c>
      <c r="C20" s="18">
        <v>246</v>
      </c>
      <c r="D20" s="109">
        <v>0.0011</v>
      </c>
      <c r="E20" s="17" t="s">
        <v>21</v>
      </c>
      <c r="F20" s="38" t="s">
        <v>4</v>
      </c>
      <c r="G20" s="34" t="s">
        <v>71</v>
      </c>
      <c r="H20" s="13">
        <v>10200401</v>
      </c>
      <c r="I20" s="13"/>
      <c r="J20" s="13"/>
      <c r="K20" s="13"/>
      <c r="L20" s="13"/>
      <c r="M20" s="13"/>
      <c r="N20" s="13"/>
    </row>
    <row r="21" spans="3:6" ht="12.75">
      <c r="C21" s="1"/>
      <c r="D21" s="111"/>
      <c r="E21" s="14"/>
      <c r="F21" s="9"/>
    </row>
    <row r="22" spans="3:6" ht="12.75">
      <c r="C22" s="1"/>
      <c r="D22" s="111"/>
      <c r="E22" s="14"/>
      <c r="F22" s="9"/>
    </row>
    <row r="23" spans="2:5" s="72" customFormat="1" ht="18">
      <c r="B23" s="69" t="s">
        <v>126</v>
      </c>
      <c r="C23" s="69"/>
      <c r="D23" s="69"/>
      <c r="E23" s="69"/>
    </row>
    <row r="24" spans="2:8" ht="12.75" customHeight="1">
      <c r="B24" s="41" t="s">
        <v>78</v>
      </c>
      <c r="C24" s="40"/>
      <c r="D24" s="40"/>
      <c r="E24" s="40"/>
      <c r="H24" s="11" t="s">
        <v>79</v>
      </c>
    </row>
    <row r="25" spans="2:8" ht="12.75">
      <c r="B25" s="42"/>
      <c r="C25" s="18"/>
      <c r="D25" s="112"/>
      <c r="E25" s="14"/>
      <c r="F25" s="43"/>
      <c r="G25" s="43"/>
      <c r="H25" s="2" t="s">
        <v>59</v>
      </c>
    </row>
    <row r="26" spans="2:14" ht="25.5">
      <c r="B26" s="46" t="s">
        <v>34</v>
      </c>
      <c r="C26" s="47" t="s">
        <v>30</v>
      </c>
      <c r="D26" s="48" t="s">
        <v>29</v>
      </c>
      <c r="E26" s="49" t="s">
        <v>15</v>
      </c>
      <c r="F26" s="48" t="s">
        <v>28</v>
      </c>
      <c r="G26" s="50" t="s">
        <v>33</v>
      </c>
      <c r="H26" s="67" t="s">
        <v>58</v>
      </c>
      <c r="I26" s="173" t="s">
        <v>64</v>
      </c>
      <c r="J26" s="173"/>
      <c r="K26" s="173" t="s">
        <v>65</v>
      </c>
      <c r="L26" s="173"/>
      <c r="M26" s="173" t="s">
        <v>57</v>
      </c>
      <c r="N26" s="173"/>
    </row>
    <row r="27" spans="2:13" s="13" customFormat="1" ht="25.5">
      <c r="B27" s="38" t="s">
        <v>46</v>
      </c>
      <c r="C27" s="14" t="s">
        <v>31</v>
      </c>
      <c r="D27" s="128">
        <v>0</v>
      </c>
      <c r="E27" s="23"/>
      <c r="F27" s="38" t="s">
        <v>4</v>
      </c>
      <c r="G27" s="34" t="s">
        <v>135</v>
      </c>
      <c r="I27" s="26"/>
      <c r="M27" s="26"/>
    </row>
    <row r="28" spans="2:13" s="13" customFormat="1" ht="25.5">
      <c r="B28" s="38" t="s">
        <v>35</v>
      </c>
      <c r="C28" s="14" t="s">
        <v>19</v>
      </c>
      <c r="D28" s="128">
        <v>0</v>
      </c>
      <c r="E28" s="23"/>
      <c r="F28" s="38" t="s">
        <v>4</v>
      </c>
      <c r="G28" s="34" t="s">
        <v>135</v>
      </c>
      <c r="I28" s="26"/>
      <c r="M28" s="26"/>
    </row>
    <row r="29" spans="2:14" s="13" customFormat="1" ht="25.5">
      <c r="B29" s="38" t="s">
        <v>43</v>
      </c>
      <c r="C29" s="14" t="s">
        <v>54</v>
      </c>
      <c r="D29" s="109">
        <f>M29</f>
        <v>0.00056</v>
      </c>
      <c r="E29" s="17" t="s">
        <v>21</v>
      </c>
      <c r="F29" s="38" t="s">
        <v>4</v>
      </c>
      <c r="G29" s="34" t="s">
        <v>71</v>
      </c>
      <c r="H29" s="13">
        <v>10100501</v>
      </c>
      <c r="I29" s="26">
        <v>4E-06</v>
      </c>
      <c r="J29" s="13" t="s">
        <v>74</v>
      </c>
      <c r="K29" s="13">
        <v>140</v>
      </c>
      <c r="L29" s="13" t="s">
        <v>77</v>
      </c>
      <c r="M29" s="26">
        <f>I29*K29</f>
        <v>0.00056</v>
      </c>
      <c r="N29" s="13" t="s">
        <v>4</v>
      </c>
    </row>
    <row r="30" spans="2:13" s="13" customFormat="1" ht="25.5">
      <c r="B30" s="38" t="s">
        <v>39</v>
      </c>
      <c r="C30" s="14" t="s">
        <v>50</v>
      </c>
      <c r="D30" s="128">
        <v>0</v>
      </c>
      <c r="E30" s="23"/>
      <c r="F30" s="38" t="s">
        <v>4</v>
      </c>
      <c r="G30" s="34" t="s">
        <v>135</v>
      </c>
      <c r="I30" s="26"/>
      <c r="M30" s="26"/>
    </row>
    <row r="31" spans="2:14" s="13" customFormat="1" ht="25.5">
      <c r="B31" s="38" t="s">
        <v>44</v>
      </c>
      <c r="C31" s="14" t="s">
        <v>55</v>
      </c>
      <c r="D31" s="109">
        <f>M31</f>
        <v>0.00042</v>
      </c>
      <c r="E31" s="17" t="s">
        <v>21</v>
      </c>
      <c r="F31" s="38" t="s">
        <v>4</v>
      </c>
      <c r="G31" s="34" t="s">
        <v>71</v>
      </c>
      <c r="H31" s="13">
        <v>10100501</v>
      </c>
      <c r="I31" s="26">
        <v>3E-06</v>
      </c>
      <c r="J31" s="13" t="s">
        <v>74</v>
      </c>
      <c r="K31" s="13">
        <v>140</v>
      </c>
      <c r="L31" s="13" t="s">
        <v>77</v>
      </c>
      <c r="M31" s="26">
        <f>I31*K31</f>
        <v>0.00042</v>
      </c>
      <c r="N31" s="13" t="s">
        <v>4</v>
      </c>
    </row>
    <row r="32" spans="2:14" s="13" customFormat="1" ht="25.5">
      <c r="B32" s="38" t="s">
        <v>26</v>
      </c>
      <c r="C32" s="14" t="s">
        <v>27</v>
      </c>
      <c r="D32" s="115">
        <f>M32</f>
        <v>0.00042</v>
      </c>
      <c r="E32" s="25" t="s">
        <v>21</v>
      </c>
      <c r="F32" s="38" t="s">
        <v>4</v>
      </c>
      <c r="G32" s="34" t="s">
        <v>71</v>
      </c>
      <c r="H32" s="13">
        <v>10100501</v>
      </c>
      <c r="I32" s="26">
        <v>3E-06</v>
      </c>
      <c r="J32" s="13" t="s">
        <v>74</v>
      </c>
      <c r="K32" s="13">
        <v>140</v>
      </c>
      <c r="L32" s="13" t="s">
        <v>77</v>
      </c>
      <c r="M32" s="26">
        <f>I32*K32</f>
        <v>0.00042</v>
      </c>
      <c r="N32" s="13" t="s">
        <v>4</v>
      </c>
    </row>
    <row r="33" spans="2:7" s="13" customFormat="1" ht="25.5">
      <c r="B33" s="38" t="s">
        <v>12</v>
      </c>
      <c r="C33" s="14" t="s">
        <v>32</v>
      </c>
      <c r="D33" s="128">
        <v>0.00034439999999999997</v>
      </c>
      <c r="E33" s="35"/>
      <c r="F33" s="38" t="s">
        <v>4</v>
      </c>
      <c r="G33" s="34" t="s">
        <v>115</v>
      </c>
    </row>
    <row r="34" spans="2:7" s="13" customFormat="1" ht="25.5">
      <c r="B34" s="38" t="s">
        <v>13</v>
      </c>
      <c r="C34" s="14" t="s">
        <v>25</v>
      </c>
      <c r="D34" s="128">
        <v>7.56E-05</v>
      </c>
      <c r="E34" s="35"/>
      <c r="F34" s="38" t="s">
        <v>4</v>
      </c>
      <c r="G34" s="34" t="s">
        <v>115</v>
      </c>
    </row>
    <row r="35" spans="2:14" s="13" customFormat="1" ht="25.5">
      <c r="B35" s="38" t="s">
        <v>45</v>
      </c>
      <c r="C35" s="14" t="s">
        <v>56</v>
      </c>
      <c r="D35" s="130">
        <f>M35</f>
        <v>0.00021</v>
      </c>
      <c r="E35" s="45" t="s">
        <v>16</v>
      </c>
      <c r="F35" s="38" t="s">
        <v>4</v>
      </c>
      <c r="G35" s="34" t="s">
        <v>71</v>
      </c>
      <c r="H35" s="13">
        <v>10301302</v>
      </c>
      <c r="M35" s="26">
        <v>0.00021</v>
      </c>
      <c r="N35" s="13" t="s">
        <v>4</v>
      </c>
    </row>
    <row r="36" spans="2:8" s="13" customFormat="1" ht="25.5">
      <c r="B36" s="38" t="s">
        <v>38</v>
      </c>
      <c r="C36" s="14">
        <v>600</v>
      </c>
      <c r="D36" s="105">
        <v>2.65E-08</v>
      </c>
      <c r="E36" s="16"/>
      <c r="F36" s="38" t="s">
        <v>4</v>
      </c>
      <c r="G36" s="34" t="s">
        <v>47</v>
      </c>
      <c r="H36" s="127" t="s">
        <v>67</v>
      </c>
    </row>
    <row r="37" spans="2:8" s="13" customFormat="1" ht="25.5">
      <c r="B37" s="38" t="s">
        <v>37</v>
      </c>
      <c r="C37" s="14" t="s">
        <v>49</v>
      </c>
      <c r="D37" s="109">
        <v>0.035</v>
      </c>
      <c r="E37" s="17" t="s">
        <v>21</v>
      </c>
      <c r="F37" s="38" t="s">
        <v>4</v>
      </c>
      <c r="G37" s="34" t="s">
        <v>71</v>
      </c>
      <c r="H37" s="13">
        <v>10100501</v>
      </c>
    </row>
    <row r="38" spans="2:14" s="13" customFormat="1" ht="25.5">
      <c r="B38" s="38" t="s">
        <v>40</v>
      </c>
      <c r="C38" s="14" t="s">
        <v>51</v>
      </c>
      <c r="D38" s="109">
        <f>M38</f>
        <v>0.00084</v>
      </c>
      <c r="E38" s="17" t="s">
        <v>21</v>
      </c>
      <c r="F38" s="38" t="s">
        <v>4</v>
      </c>
      <c r="G38" s="34" t="s">
        <v>71</v>
      </c>
      <c r="H38" s="13">
        <v>10100501</v>
      </c>
      <c r="I38" s="26">
        <v>6E-06</v>
      </c>
      <c r="J38" s="13" t="s">
        <v>74</v>
      </c>
      <c r="K38" s="13">
        <v>140</v>
      </c>
      <c r="L38" s="13" t="s">
        <v>77</v>
      </c>
      <c r="M38" s="26">
        <f>I38*K38</f>
        <v>0.00084</v>
      </c>
      <c r="N38" s="13" t="s">
        <v>4</v>
      </c>
    </row>
    <row r="39" spans="2:14" s="13" customFormat="1" ht="25.5">
      <c r="B39" s="38" t="s">
        <v>41</v>
      </c>
      <c r="C39" s="14" t="s">
        <v>52</v>
      </c>
      <c r="D39" s="109">
        <f>M39</f>
        <v>0.00042</v>
      </c>
      <c r="E39" s="17" t="s">
        <v>21</v>
      </c>
      <c r="F39" s="38" t="s">
        <v>4</v>
      </c>
      <c r="G39" s="34" t="s">
        <v>71</v>
      </c>
      <c r="H39" s="13">
        <v>10100501</v>
      </c>
      <c r="I39" s="26">
        <v>3E-06</v>
      </c>
      <c r="J39" s="13" t="s">
        <v>74</v>
      </c>
      <c r="K39" s="13">
        <v>140</v>
      </c>
      <c r="L39" s="13" t="s">
        <v>77</v>
      </c>
      <c r="M39" s="26">
        <f>I39*K39</f>
        <v>0.00042</v>
      </c>
      <c r="N39" s="13" t="s">
        <v>4</v>
      </c>
    </row>
    <row r="40" spans="2:14" s="13" customFormat="1" ht="25.5">
      <c r="B40" s="38" t="s">
        <v>42</v>
      </c>
      <c r="C40" s="14" t="s">
        <v>53</v>
      </c>
      <c r="D40" s="109">
        <f>M40</f>
        <v>0.00042</v>
      </c>
      <c r="E40" s="17" t="s">
        <v>21</v>
      </c>
      <c r="F40" s="38" t="s">
        <v>4</v>
      </c>
      <c r="G40" s="34" t="s">
        <v>71</v>
      </c>
      <c r="H40" s="13">
        <v>10100501</v>
      </c>
      <c r="I40" s="26">
        <v>3E-06</v>
      </c>
      <c r="J40" s="13" t="s">
        <v>74</v>
      </c>
      <c r="K40" s="13">
        <v>140</v>
      </c>
      <c r="L40" s="13" t="s">
        <v>77</v>
      </c>
      <c r="M40" s="26">
        <f>I40*K40</f>
        <v>0.00042</v>
      </c>
      <c r="N40" s="13" t="s">
        <v>4</v>
      </c>
    </row>
    <row r="41" spans="2:8" s="13" customFormat="1" ht="25.5">
      <c r="B41" s="31" t="s">
        <v>36</v>
      </c>
      <c r="C41" s="18">
        <v>246</v>
      </c>
      <c r="D41" s="109">
        <f>0.0033*1</f>
        <v>0.0033</v>
      </c>
      <c r="E41" s="17" t="s">
        <v>21</v>
      </c>
      <c r="F41" s="38" t="s">
        <v>4</v>
      </c>
      <c r="G41" s="34" t="s">
        <v>71</v>
      </c>
      <c r="H41" s="13">
        <v>10100501</v>
      </c>
    </row>
    <row r="42" spans="2:7" ht="12.75">
      <c r="B42" s="8"/>
      <c r="C42" s="27"/>
      <c r="D42" s="113"/>
      <c r="E42" s="23"/>
      <c r="F42" s="8"/>
      <c r="G42" s="13"/>
    </row>
    <row r="43" spans="2:7" ht="12.75">
      <c r="B43" s="8"/>
      <c r="C43" s="27"/>
      <c r="D43" s="113"/>
      <c r="E43" s="23"/>
      <c r="F43" s="8"/>
      <c r="G43" s="13"/>
    </row>
    <row r="44" spans="2:5" s="72" customFormat="1" ht="18">
      <c r="B44" s="69" t="s">
        <v>127</v>
      </c>
      <c r="C44" s="69"/>
      <c r="D44" s="69"/>
      <c r="E44" s="69"/>
    </row>
    <row r="45" spans="2:8" ht="12.75" customHeight="1">
      <c r="B45" s="41" t="s">
        <v>80</v>
      </c>
      <c r="C45" s="40"/>
      <c r="D45" s="40"/>
      <c r="E45" s="40"/>
      <c r="H45" s="11" t="s">
        <v>81</v>
      </c>
    </row>
    <row r="46" spans="2:14" s="43" customFormat="1" ht="12.75">
      <c r="B46" s="42"/>
      <c r="C46" s="18"/>
      <c r="D46" s="112"/>
      <c r="E46" s="14"/>
      <c r="H46" s="2" t="s">
        <v>59</v>
      </c>
      <c r="I46"/>
      <c r="J46"/>
      <c r="K46"/>
      <c r="L46"/>
      <c r="M46"/>
      <c r="N46"/>
    </row>
    <row r="47" spans="2:14" ht="25.5">
      <c r="B47" s="46" t="s">
        <v>34</v>
      </c>
      <c r="C47" s="47" t="s">
        <v>30</v>
      </c>
      <c r="D47" s="48" t="s">
        <v>29</v>
      </c>
      <c r="E47" s="49" t="s">
        <v>15</v>
      </c>
      <c r="F47" s="48" t="s">
        <v>28</v>
      </c>
      <c r="G47" s="50" t="s">
        <v>33</v>
      </c>
      <c r="H47" s="67" t="s">
        <v>58</v>
      </c>
      <c r="I47" s="173" t="s">
        <v>64</v>
      </c>
      <c r="J47" s="173"/>
      <c r="K47" s="173" t="s">
        <v>65</v>
      </c>
      <c r="L47" s="173"/>
      <c r="M47" s="173" t="s">
        <v>57</v>
      </c>
      <c r="N47" s="173"/>
    </row>
    <row r="48" spans="2:13" s="13" customFormat="1" ht="25.5">
      <c r="B48" s="38" t="s">
        <v>46</v>
      </c>
      <c r="C48" s="14" t="s">
        <v>31</v>
      </c>
      <c r="D48" s="128">
        <v>0</v>
      </c>
      <c r="E48" s="23"/>
      <c r="F48" s="38" t="s">
        <v>4</v>
      </c>
      <c r="G48" s="34" t="s">
        <v>135</v>
      </c>
      <c r="I48" s="26"/>
      <c r="M48" s="26"/>
    </row>
    <row r="49" spans="1:14" ht="25.5">
      <c r="A49" s="13"/>
      <c r="B49" s="38" t="s">
        <v>35</v>
      </c>
      <c r="C49" s="14" t="s">
        <v>19</v>
      </c>
      <c r="D49" s="128">
        <v>0</v>
      </c>
      <c r="E49" s="23"/>
      <c r="F49" s="38" t="s">
        <v>4</v>
      </c>
      <c r="G49" s="34" t="s">
        <v>135</v>
      </c>
      <c r="H49" s="13"/>
      <c r="I49" s="26"/>
      <c r="J49" s="13"/>
      <c r="K49" s="13"/>
      <c r="L49" s="13"/>
      <c r="M49" s="26"/>
      <c r="N49" s="13"/>
    </row>
    <row r="50" spans="1:14" ht="25.5">
      <c r="A50" s="13"/>
      <c r="B50" s="38" t="s">
        <v>43</v>
      </c>
      <c r="C50" s="14" t="s">
        <v>54</v>
      </c>
      <c r="D50" s="109">
        <f>M50</f>
        <v>0.000548</v>
      </c>
      <c r="E50" s="17" t="s">
        <v>21</v>
      </c>
      <c r="F50" s="38" t="s">
        <v>4</v>
      </c>
      <c r="G50" s="34" t="s">
        <v>71</v>
      </c>
      <c r="H50" s="13">
        <v>10100501</v>
      </c>
      <c r="I50" s="26">
        <v>4E-06</v>
      </c>
      <c r="J50" s="13" t="s">
        <v>74</v>
      </c>
      <c r="K50" s="13">
        <v>137</v>
      </c>
      <c r="L50" s="13" t="s">
        <v>77</v>
      </c>
      <c r="M50" s="26">
        <f>I50*K50</f>
        <v>0.000548</v>
      </c>
      <c r="N50" s="13" t="s">
        <v>4</v>
      </c>
    </row>
    <row r="51" spans="1:14" ht="25.5">
      <c r="A51" s="13"/>
      <c r="B51" s="38" t="s">
        <v>39</v>
      </c>
      <c r="C51" s="14" t="s">
        <v>50</v>
      </c>
      <c r="D51" s="128">
        <v>0</v>
      </c>
      <c r="E51" s="23"/>
      <c r="F51" s="38" t="s">
        <v>4</v>
      </c>
      <c r="G51" s="34" t="s">
        <v>135</v>
      </c>
      <c r="H51" s="13"/>
      <c r="I51" s="26"/>
      <c r="J51" s="13"/>
      <c r="K51" s="13"/>
      <c r="L51" s="13"/>
      <c r="M51" s="26"/>
      <c r="N51" s="13"/>
    </row>
    <row r="52" spans="1:14" ht="25.5">
      <c r="A52" s="13"/>
      <c r="B52" s="38" t="s">
        <v>44</v>
      </c>
      <c r="C52" s="14" t="s">
        <v>55</v>
      </c>
      <c r="D52" s="109">
        <f>M52</f>
        <v>0.000411</v>
      </c>
      <c r="E52" s="17" t="s">
        <v>21</v>
      </c>
      <c r="F52" s="38" t="s">
        <v>4</v>
      </c>
      <c r="G52" s="34" t="s">
        <v>71</v>
      </c>
      <c r="H52" s="13">
        <v>10100501</v>
      </c>
      <c r="I52" s="26">
        <v>3E-06</v>
      </c>
      <c r="J52" s="13" t="s">
        <v>74</v>
      </c>
      <c r="K52" s="13">
        <v>137</v>
      </c>
      <c r="L52" s="13" t="s">
        <v>77</v>
      </c>
      <c r="M52" s="26">
        <f>I52*K52</f>
        <v>0.000411</v>
      </c>
      <c r="N52" s="13" t="s">
        <v>4</v>
      </c>
    </row>
    <row r="53" spans="1:14" ht="25.5">
      <c r="A53" s="13"/>
      <c r="B53" s="38" t="s">
        <v>26</v>
      </c>
      <c r="C53" s="14" t="s">
        <v>27</v>
      </c>
      <c r="D53" s="115">
        <f>M53</f>
        <v>0.000411</v>
      </c>
      <c r="E53" s="25" t="s">
        <v>21</v>
      </c>
      <c r="F53" s="38" t="s">
        <v>4</v>
      </c>
      <c r="G53" s="34" t="s">
        <v>71</v>
      </c>
      <c r="H53" s="13">
        <v>10100501</v>
      </c>
      <c r="I53" s="26">
        <v>3E-06</v>
      </c>
      <c r="J53" s="13" t="s">
        <v>74</v>
      </c>
      <c r="K53" s="13">
        <v>137</v>
      </c>
      <c r="L53" s="13" t="s">
        <v>77</v>
      </c>
      <c r="M53" s="26">
        <f>I53*K53</f>
        <v>0.000411</v>
      </c>
      <c r="N53" s="13" t="s">
        <v>4</v>
      </c>
    </row>
    <row r="54" spans="2:7" s="13" customFormat="1" ht="25.5">
      <c r="B54" s="38" t="s">
        <v>12</v>
      </c>
      <c r="C54" s="14" t="s">
        <v>32</v>
      </c>
      <c r="D54" s="128">
        <v>0.00034439999999999997</v>
      </c>
      <c r="E54" s="35"/>
      <c r="F54" s="38" t="s">
        <v>4</v>
      </c>
      <c r="G54" s="34" t="s">
        <v>115</v>
      </c>
    </row>
    <row r="55" spans="2:7" s="13" customFormat="1" ht="25.5">
      <c r="B55" s="38" t="s">
        <v>13</v>
      </c>
      <c r="C55" s="14" t="s">
        <v>25</v>
      </c>
      <c r="D55" s="128">
        <v>7.56E-05</v>
      </c>
      <c r="E55" s="35"/>
      <c r="F55" s="38" t="s">
        <v>4</v>
      </c>
      <c r="G55" s="34" t="s">
        <v>115</v>
      </c>
    </row>
    <row r="56" spans="1:14" ht="25.5">
      <c r="A56" s="13"/>
      <c r="B56" s="38" t="s">
        <v>45</v>
      </c>
      <c r="C56" s="14" t="s">
        <v>56</v>
      </c>
      <c r="D56" s="130">
        <f>M56</f>
        <v>0.00021</v>
      </c>
      <c r="E56" s="45" t="s">
        <v>16</v>
      </c>
      <c r="F56" s="38" t="s">
        <v>4</v>
      </c>
      <c r="G56" s="34" t="s">
        <v>71</v>
      </c>
      <c r="H56" s="13">
        <v>10301302</v>
      </c>
      <c r="I56" s="13"/>
      <c r="J56" s="13"/>
      <c r="K56" s="13"/>
      <c r="L56" s="13"/>
      <c r="M56" s="26">
        <v>0.00021</v>
      </c>
      <c r="N56" s="13" t="s">
        <v>4</v>
      </c>
    </row>
    <row r="57" spans="1:14" ht="25.5">
      <c r="A57" s="13"/>
      <c r="B57" s="38" t="s">
        <v>38</v>
      </c>
      <c r="C57" s="14">
        <v>600</v>
      </c>
      <c r="D57" s="105">
        <v>2.65E-08</v>
      </c>
      <c r="E57" s="16"/>
      <c r="F57" s="38" t="s">
        <v>4</v>
      </c>
      <c r="G57" s="34" t="s">
        <v>47</v>
      </c>
      <c r="H57" s="127" t="s">
        <v>67</v>
      </c>
      <c r="I57" s="13"/>
      <c r="J57" s="13"/>
      <c r="K57" s="13"/>
      <c r="L57" s="13"/>
      <c r="M57" s="13"/>
      <c r="N57" s="13"/>
    </row>
    <row r="58" spans="1:14" ht="25.5">
      <c r="A58" s="13"/>
      <c r="B58" s="38" t="s">
        <v>37</v>
      </c>
      <c r="C58" s="14" t="s">
        <v>49</v>
      </c>
      <c r="D58" s="109">
        <v>0.035</v>
      </c>
      <c r="E58" s="17" t="s">
        <v>21</v>
      </c>
      <c r="F58" s="38" t="s">
        <v>4</v>
      </c>
      <c r="G58" s="34" t="s">
        <v>71</v>
      </c>
      <c r="H58" s="13">
        <v>10100501</v>
      </c>
      <c r="I58" s="13"/>
      <c r="J58" s="13"/>
      <c r="K58" s="13"/>
      <c r="L58" s="13"/>
      <c r="M58" s="13"/>
      <c r="N58" s="13"/>
    </row>
    <row r="59" spans="1:14" ht="25.5">
      <c r="A59" s="13"/>
      <c r="B59" s="38" t="s">
        <v>40</v>
      </c>
      <c r="C59" s="14" t="s">
        <v>51</v>
      </c>
      <c r="D59" s="109">
        <f>M59</f>
        <v>0.000822</v>
      </c>
      <c r="E59" s="17" t="s">
        <v>21</v>
      </c>
      <c r="F59" s="38" t="s">
        <v>4</v>
      </c>
      <c r="G59" s="34" t="s">
        <v>71</v>
      </c>
      <c r="H59" s="13">
        <v>10100501</v>
      </c>
      <c r="I59" s="26">
        <v>6E-06</v>
      </c>
      <c r="J59" s="13" t="s">
        <v>74</v>
      </c>
      <c r="K59" s="13">
        <v>137</v>
      </c>
      <c r="L59" s="13" t="s">
        <v>77</v>
      </c>
      <c r="M59" s="26">
        <f>I59*K59</f>
        <v>0.000822</v>
      </c>
      <c r="N59" s="13" t="s">
        <v>4</v>
      </c>
    </row>
    <row r="60" spans="1:14" ht="25.5">
      <c r="A60" s="13"/>
      <c r="B60" s="38" t="s">
        <v>41</v>
      </c>
      <c r="C60" s="14" t="s">
        <v>52</v>
      </c>
      <c r="D60" s="109">
        <f>M60</f>
        <v>0.000411</v>
      </c>
      <c r="E60" s="17" t="s">
        <v>21</v>
      </c>
      <c r="F60" s="38" t="s">
        <v>4</v>
      </c>
      <c r="G60" s="34" t="s">
        <v>71</v>
      </c>
      <c r="H60" s="13">
        <v>10100501</v>
      </c>
      <c r="I60" s="26">
        <v>3E-06</v>
      </c>
      <c r="J60" s="13" t="s">
        <v>74</v>
      </c>
      <c r="K60" s="13">
        <v>137</v>
      </c>
      <c r="L60" s="13" t="s">
        <v>77</v>
      </c>
      <c r="M60" s="26">
        <f>I60*K60</f>
        <v>0.000411</v>
      </c>
      <c r="N60" s="13" t="s">
        <v>4</v>
      </c>
    </row>
    <row r="61" spans="1:14" ht="25.5">
      <c r="A61" s="13"/>
      <c r="B61" s="38" t="s">
        <v>42</v>
      </c>
      <c r="C61" s="14" t="s">
        <v>53</v>
      </c>
      <c r="D61" s="109">
        <f>M61</f>
        <v>0.000411</v>
      </c>
      <c r="E61" s="17" t="s">
        <v>21</v>
      </c>
      <c r="F61" s="38" t="s">
        <v>4</v>
      </c>
      <c r="G61" s="34" t="s">
        <v>71</v>
      </c>
      <c r="H61" s="13">
        <v>10100501</v>
      </c>
      <c r="I61" s="26">
        <v>3E-06</v>
      </c>
      <c r="J61" s="13" t="s">
        <v>74</v>
      </c>
      <c r="K61" s="13">
        <v>137</v>
      </c>
      <c r="L61" s="13" t="s">
        <v>77</v>
      </c>
      <c r="M61" s="26">
        <f>I61*K61</f>
        <v>0.000411</v>
      </c>
      <c r="N61" s="13" t="s">
        <v>4</v>
      </c>
    </row>
    <row r="62" spans="2:8" s="13" customFormat="1" ht="25.5">
      <c r="B62" s="31" t="s">
        <v>36</v>
      </c>
      <c r="C62" s="18">
        <v>246</v>
      </c>
      <c r="D62" s="109">
        <f>0.0033*1</f>
        <v>0.0033</v>
      </c>
      <c r="E62" s="17" t="s">
        <v>21</v>
      </c>
      <c r="F62" s="38" t="s">
        <v>4</v>
      </c>
      <c r="G62" s="34" t="s">
        <v>71</v>
      </c>
      <c r="H62" s="13">
        <v>10100501</v>
      </c>
    </row>
    <row r="63" spans="2:7" ht="12.75">
      <c r="B63" s="8"/>
      <c r="C63" s="27"/>
      <c r="D63" s="113"/>
      <c r="E63" s="23"/>
      <c r="F63" s="8"/>
      <c r="G63" s="13"/>
    </row>
    <row r="64" spans="2:7" ht="12.75">
      <c r="B64" s="8"/>
      <c r="C64" s="27"/>
      <c r="D64" s="113"/>
      <c r="E64" s="23"/>
      <c r="F64" s="8"/>
      <c r="G64" s="13"/>
    </row>
    <row r="65" spans="2:6" s="72" customFormat="1" ht="18">
      <c r="B65" s="69" t="s">
        <v>128</v>
      </c>
      <c r="C65" s="73"/>
      <c r="D65" s="114"/>
      <c r="E65" s="75"/>
      <c r="F65" s="74"/>
    </row>
    <row r="66" spans="2:8" ht="12.75">
      <c r="B66" s="11" t="s">
        <v>78</v>
      </c>
      <c r="C66" s="1"/>
      <c r="D66" s="111"/>
      <c r="E66" s="14"/>
      <c r="F66" s="9"/>
      <c r="H66" s="11" t="s">
        <v>79</v>
      </c>
    </row>
    <row r="67" spans="2:8" ht="12.75">
      <c r="B67" s="11"/>
      <c r="C67" s="1"/>
      <c r="D67" s="111"/>
      <c r="E67" s="14"/>
      <c r="F67" s="9"/>
      <c r="H67" s="2" t="s">
        <v>59</v>
      </c>
    </row>
    <row r="68" spans="2:14" ht="25.5">
      <c r="B68" s="46" t="s">
        <v>34</v>
      </c>
      <c r="C68" s="47" t="s">
        <v>30</v>
      </c>
      <c r="D68" s="48" t="s">
        <v>29</v>
      </c>
      <c r="E68" s="49" t="s">
        <v>15</v>
      </c>
      <c r="F68" s="48" t="s">
        <v>28</v>
      </c>
      <c r="G68" s="50" t="s">
        <v>33</v>
      </c>
      <c r="H68" s="67" t="s">
        <v>58</v>
      </c>
      <c r="I68" s="173" t="s">
        <v>64</v>
      </c>
      <c r="J68" s="173"/>
      <c r="K68" s="173" t="s">
        <v>65</v>
      </c>
      <c r="L68" s="173"/>
      <c r="M68" s="173" t="s">
        <v>57</v>
      </c>
      <c r="N68" s="173"/>
    </row>
    <row r="69" spans="2:14" s="13" customFormat="1" ht="25.5">
      <c r="B69" s="38" t="s">
        <v>46</v>
      </c>
      <c r="C69" s="14" t="s">
        <v>31</v>
      </c>
      <c r="D69" s="115">
        <f aca="true" t="shared" si="0" ref="D69:D74">M69</f>
        <v>0.10738</v>
      </c>
      <c r="E69" s="25" t="s">
        <v>21</v>
      </c>
      <c r="F69" s="38" t="s">
        <v>4</v>
      </c>
      <c r="G69" s="34" t="s">
        <v>71</v>
      </c>
      <c r="H69" s="133">
        <v>20200102</v>
      </c>
      <c r="I69" s="26">
        <v>0.000767</v>
      </c>
      <c r="J69" s="26" t="s">
        <v>74</v>
      </c>
      <c r="K69" s="13">
        <v>140</v>
      </c>
      <c r="L69" s="13" t="s">
        <v>82</v>
      </c>
      <c r="M69" s="26">
        <f aca="true" t="shared" si="1" ref="M69:M74">I69*K69</f>
        <v>0.10738</v>
      </c>
      <c r="N69" s="13" t="s">
        <v>4</v>
      </c>
    </row>
    <row r="70" spans="2:14" s="13" customFormat="1" ht="25.5">
      <c r="B70" s="38" t="s">
        <v>35</v>
      </c>
      <c r="C70" s="14" t="s">
        <v>19</v>
      </c>
      <c r="D70" s="115">
        <f t="shared" si="0"/>
        <v>0.01295</v>
      </c>
      <c r="E70" s="25" t="s">
        <v>21</v>
      </c>
      <c r="F70" s="38" t="s">
        <v>4</v>
      </c>
      <c r="G70" s="34" t="s">
        <v>71</v>
      </c>
      <c r="H70" s="140">
        <v>20200102</v>
      </c>
      <c r="I70" s="26">
        <v>9.25E-05</v>
      </c>
      <c r="J70" s="26" t="s">
        <v>74</v>
      </c>
      <c r="K70" s="13">
        <v>140</v>
      </c>
      <c r="L70" s="13" t="s">
        <v>82</v>
      </c>
      <c r="M70" s="26">
        <f t="shared" si="1"/>
        <v>0.01295</v>
      </c>
      <c r="N70" s="13" t="s">
        <v>4</v>
      </c>
    </row>
    <row r="71" spans="2:14" s="13" customFormat="1" ht="25.5">
      <c r="B71" s="38" t="s">
        <v>43</v>
      </c>
      <c r="C71" s="14" t="s">
        <v>54</v>
      </c>
      <c r="D71" s="109">
        <f t="shared" si="0"/>
        <v>0.00154</v>
      </c>
      <c r="E71" s="17" t="s">
        <v>16</v>
      </c>
      <c r="F71" s="38" t="s">
        <v>4</v>
      </c>
      <c r="G71" s="34" t="s">
        <v>71</v>
      </c>
      <c r="H71" s="127">
        <v>20100101</v>
      </c>
      <c r="I71" s="26">
        <v>1.1E-05</v>
      </c>
      <c r="J71" s="26" t="s">
        <v>74</v>
      </c>
      <c r="K71" s="13">
        <v>140</v>
      </c>
      <c r="L71" s="13" t="s">
        <v>82</v>
      </c>
      <c r="M71" s="26">
        <f t="shared" si="1"/>
        <v>0.00154</v>
      </c>
      <c r="N71" s="13" t="s">
        <v>4</v>
      </c>
    </row>
    <row r="72" spans="2:14" s="13" customFormat="1" ht="25.5">
      <c r="B72" s="38" t="s">
        <v>39</v>
      </c>
      <c r="C72" s="14" t="s">
        <v>50</v>
      </c>
      <c r="D72" s="110">
        <f t="shared" si="0"/>
        <v>0.13062</v>
      </c>
      <c r="E72" s="33" t="s">
        <v>21</v>
      </c>
      <c r="F72" s="38" t="s">
        <v>4</v>
      </c>
      <c r="G72" s="34" t="s">
        <v>71</v>
      </c>
      <c r="H72" s="133">
        <v>20200102</v>
      </c>
      <c r="I72" s="26">
        <v>0.000933</v>
      </c>
      <c r="J72" s="26" t="s">
        <v>74</v>
      </c>
      <c r="K72" s="13">
        <v>140</v>
      </c>
      <c r="L72" s="13" t="s">
        <v>82</v>
      </c>
      <c r="M72" s="26">
        <f t="shared" si="1"/>
        <v>0.13062</v>
      </c>
      <c r="N72" s="13" t="s">
        <v>4</v>
      </c>
    </row>
    <row r="73" spans="2:14" s="13" customFormat="1" ht="25.5">
      <c r="B73" s="38" t="s">
        <v>44</v>
      </c>
      <c r="C73" s="14" t="s">
        <v>55</v>
      </c>
      <c r="D73" s="109">
        <f t="shared" si="0"/>
        <v>0.000672</v>
      </c>
      <c r="E73" s="17" t="s">
        <v>16</v>
      </c>
      <c r="F73" s="38" t="s">
        <v>4</v>
      </c>
      <c r="G73" s="34" t="s">
        <v>71</v>
      </c>
      <c r="H73" s="127">
        <v>20100101</v>
      </c>
      <c r="I73" s="26">
        <v>4.8E-06</v>
      </c>
      <c r="J73" s="26" t="s">
        <v>74</v>
      </c>
      <c r="K73" s="13">
        <v>140</v>
      </c>
      <c r="L73" s="13" t="s">
        <v>82</v>
      </c>
      <c r="M73" s="26">
        <f t="shared" si="1"/>
        <v>0.000672</v>
      </c>
      <c r="N73" s="13" t="s">
        <v>4</v>
      </c>
    </row>
    <row r="74" spans="2:14" s="13" customFormat="1" ht="25.5">
      <c r="B74" s="38" t="s">
        <v>26</v>
      </c>
      <c r="C74" s="14" t="s">
        <v>27</v>
      </c>
      <c r="D74" s="115">
        <f t="shared" si="0"/>
        <v>0.00154</v>
      </c>
      <c r="E74" s="25" t="s">
        <v>16</v>
      </c>
      <c r="F74" s="38" t="s">
        <v>4</v>
      </c>
      <c r="G74" s="34" t="s">
        <v>71</v>
      </c>
      <c r="H74" s="133">
        <v>20100101</v>
      </c>
      <c r="I74" s="26">
        <v>1.1E-05</v>
      </c>
      <c r="J74" s="26" t="s">
        <v>74</v>
      </c>
      <c r="K74" s="13">
        <v>140</v>
      </c>
      <c r="L74" s="13" t="s">
        <v>82</v>
      </c>
      <c r="M74" s="26">
        <f t="shared" si="1"/>
        <v>0.00154</v>
      </c>
      <c r="N74" s="13" t="s">
        <v>4</v>
      </c>
    </row>
    <row r="75" spans="2:13" s="13" customFormat="1" ht="25.5">
      <c r="B75" s="38" t="s">
        <v>12</v>
      </c>
      <c r="C75" s="14" t="s">
        <v>32</v>
      </c>
      <c r="D75" s="128">
        <v>0.00126</v>
      </c>
      <c r="E75" s="23"/>
      <c r="F75" s="38" t="s">
        <v>4</v>
      </c>
      <c r="G75" s="34" t="s">
        <v>115</v>
      </c>
      <c r="H75" s="133"/>
      <c r="I75" s="26"/>
      <c r="J75" s="26"/>
      <c r="M75" s="26"/>
    </row>
    <row r="76" spans="2:8" s="13" customFormat="1" ht="25.5">
      <c r="B76" s="38" t="s">
        <v>13</v>
      </c>
      <c r="C76" s="14" t="s">
        <v>25</v>
      </c>
      <c r="D76" s="128">
        <v>0.000277</v>
      </c>
      <c r="E76" s="23"/>
      <c r="F76" s="38" t="s">
        <v>4</v>
      </c>
      <c r="G76" s="34" t="s">
        <v>115</v>
      </c>
      <c r="H76" s="127"/>
    </row>
    <row r="77" spans="2:14" s="13" customFormat="1" ht="25.5">
      <c r="B77" s="38" t="s">
        <v>45</v>
      </c>
      <c r="C77" s="14" t="s">
        <v>56</v>
      </c>
      <c r="D77" s="130">
        <f>M77</f>
        <v>0.00021</v>
      </c>
      <c r="E77" s="45" t="s">
        <v>16</v>
      </c>
      <c r="F77" s="38" t="s">
        <v>4</v>
      </c>
      <c r="G77" s="34" t="s">
        <v>71</v>
      </c>
      <c r="H77" s="13">
        <v>10301302</v>
      </c>
      <c r="I77" s="26"/>
      <c r="J77" s="38"/>
      <c r="M77" s="26">
        <v>0.00021</v>
      </c>
      <c r="N77" s="13" t="s">
        <v>4</v>
      </c>
    </row>
    <row r="78" spans="2:8" s="13" customFormat="1" ht="25.5">
      <c r="B78" s="38" t="s">
        <v>38</v>
      </c>
      <c r="C78" s="14">
        <v>600</v>
      </c>
      <c r="D78" s="105">
        <v>2.65E-08</v>
      </c>
      <c r="E78" s="16"/>
      <c r="F78" s="38" t="s">
        <v>4</v>
      </c>
      <c r="G78" s="34" t="s">
        <v>47</v>
      </c>
      <c r="H78" s="127" t="s">
        <v>67</v>
      </c>
    </row>
    <row r="79" spans="2:14" s="13" customFormat="1" ht="25.5">
      <c r="B79" s="38" t="s">
        <v>37</v>
      </c>
      <c r="C79" s="14" t="s">
        <v>49</v>
      </c>
      <c r="D79" s="110">
        <f>M79</f>
        <v>0.1652</v>
      </c>
      <c r="E79" s="33" t="s">
        <v>21</v>
      </c>
      <c r="F79" s="38" t="s">
        <v>4</v>
      </c>
      <c r="G79" s="34" t="s">
        <v>71</v>
      </c>
      <c r="H79" s="133">
        <v>20200102</v>
      </c>
      <c r="I79" s="26">
        <v>0.00118</v>
      </c>
      <c r="J79" s="26" t="s">
        <v>74</v>
      </c>
      <c r="K79" s="13">
        <v>140</v>
      </c>
      <c r="L79" s="13" t="s">
        <v>82</v>
      </c>
      <c r="M79" s="26">
        <f>I79*K79</f>
        <v>0.1652</v>
      </c>
      <c r="N79" s="13" t="s">
        <v>4</v>
      </c>
    </row>
    <row r="80" spans="2:14" s="13" customFormat="1" ht="25.5">
      <c r="B80" s="38" t="s">
        <v>40</v>
      </c>
      <c r="C80" s="14" t="s">
        <v>51</v>
      </c>
      <c r="D80" s="141">
        <f>M80</f>
        <v>0.1106</v>
      </c>
      <c r="E80" s="142" t="s">
        <v>16</v>
      </c>
      <c r="F80" s="38" t="s">
        <v>4</v>
      </c>
      <c r="G80" s="34" t="s">
        <v>71</v>
      </c>
      <c r="H80" s="127">
        <v>20100101</v>
      </c>
      <c r="I80" s="26">
        <v>0.00079</v>
      </c>
      <c r="J80" s="26" t="s">
        <v>74</v>
      </c>
      <c r="K80" s="13">
        <v>140</v>
      </c>
      <c r="L80" s="13" t="s">
        <v>82</v>
      </c>
      <c r="M80" s="26">
        <f>I80*K80</f>
        <v>0.1106</v>
      </c>
      <c r="N80" s="13" t="s">
        <v>4</v>
      </c>
    </row>
    <row r="81" spans="2:14" s="13" customFormat="1" ht="25.5">
      <c r="B81" s="38" t="s">
        <v>41</v>
      </c>
      <c r="C81" s="14" t="s">
        <v>52</v>
      </c>
      <c r="D81" s="110">
        <f>M81</f>
        <v>4.2196E-05</v>
      </c>
      <c r="E81" s="33" t="s">
        <v>14</v>
      </c>
      <c r="F81" s="38" t="s">
        <v>4</v>
      </c>
      <c r="G81" s="34" t="s">
        <v>71</v>
      </c>
      <c r="H81" s="133">
        <v>20200102</v>
      </c>
      <c r="I81" s="26">
        <v>3.014E-07</v>
      </c>
      <c r="J81" s="26" t="s">
        <v>74</v>
      </c>
      <c r="K81" s="13">
        <v>140</v>
      </c>
      <c r="L81" s="13" t="s">
        <v>82</v>
      </c>
      <c r="M81" s="26">
        <f>I81*K81</f>
        <v>4.2196E-05</v>
      </c>
      <c r="N81" s="13" t="s">
        <v>4</v>
      </c>
    </row>
    <row r="82" spans="2:14" s="13" customFormat="1" ht="25.5">
      <c r="B82" s="38" t="s">
        <v>42</v>
      </c>
      <c r="C82" s="14" t="s">
        <v>53</v>
      </c>
      <c r="D82" s="109">
        <f>M82</f>
        <v>0.000644</v>
      </c>
      <c r="E82" s="17" t="s">
        <v>16</v>
      </c>
      <c r="F82" s="38" t="s">
        <v>4</v>
      </c>
      <c r="G82" s="34" t="s">
        <v>71</v>
      </c>
      <c r="H82" s="127">
        <v>20100101</v>
      </c>
      <c r="I82" s="26">
        <v>4.6E-06</v>
      </c>
      <c r="J82" s="26" t="s">
        <v>74</v>
      </c>
      <c r="K82" s="13">
        <v>140</v>
      </c>
      <c r="L82" s="13" t="s">
        <v>82</v>
      </c>
      <c r="M82" s="26">
        <f>I82*K82</f>
        <v>0.000644</v>
      </c>
      <c r="N82" s="13" t="s">
        <v>4</v>
      </c>
    </row>
    <row r="83" spans="2:14" s="13" customFormat="1" ht="25.5">
      <c r="B83" s="38" t="s">
        <v>36</v>
      </c>
      <c r="C83" s="14">
        <v>246</v>
      </c>
      <c r="D83" s="109">
        <f>M83</f>
        <v>0.02352</v>
      </c>
      <c r="E83" s="17" t="s">
        <v>21</v>
      </c>
      <c r="F83" s="38" t="s">
        <v>4</v>
      </c>
      <c r="G83" s="34" t="s">
        <v>101</v>
      </c>
      <c r="H83" s="133">
        <v>20200102</v>
      </c>
      <c r="I83" s="26">
        <v>0.000168</v>
      </c>
      <c r="J83" s="26" t="s">
        <v>74</v>
      </c>
      <c r="K83" s="13">
        <v>140</v>
      </c>
      <c r="L83" s="13" t="s">
        <v>82</v>
      </c>
      <c r="M83" s="26">
        <f>I83*K83</f>
        <v>0.02352</v>
      </c>
      <c r="N83" s="13" t="s">
        <v>4</v>
      </c>
    </row>
    <row r="84" spans="2:14" ht="12.75">
      <c r="B84" s="8"/>
      <c r="C84" s="27"/>
      <c r="D84" s="113"/>
      <c r="E84" s="23"/>
      <c r="F84" s="8"/>
      <c r="G84" s="32"/>
      <c r="H84" s="66"/>
      <c r="I84" s="7"/>
      <c r="J84" s="26"/>
      <c r="K84" s="13"/>
      <c r="L84" s="13"/>
      <c r="M84" s="26"/>
      <c r="N84" s="13"/>
    </row>
    <row r="85" spans="2:7" s="22" customFormat="1" ht="12.75">
      <c r="B85" s="8"/>
      <c r="C85" s="27"/>
      <c r="D85" s="113"/>
      <c r="E85" s="23"/>
      <c r="F85" s="8"/>
      <c r="G85" s="24"/>
    </row>
    <row r="86" spans="2:7" s="72" customFormat="1" ht="18">
      <c r="B86" s="69" t="s">
        <v>129</v>
      </c>
      <c r="C86" s="70"/>
      <c r="D86" s="70"/>
      <c r="E86" s="71"/>
      <c r="F86" s="71"/>
      <c r="G86" s="71"/>
    </row>
    <row r="87" spans="2:8" ht="12.75" customHeight="1">
      <c r="B87" s="11" t="s">
        <v>83</v>
      </c>
      <c r="C87" s="39"/>
      <c r="D87" s="39"/>
      <c r="E87" s="21"/>
      <c r="F87" s="21"/>
      <c r="G87" s="21"/>
      <c r="H87" s="11" t="s">
        <v>81</v>
      </c>
    </row>
    <row r="88" spans="2:8" ht="12.75">
      <c r="B88" s="53"/>
      <c r="C88" s="21"/>
      <c r="D88" s="21"/>
      <c r="E88" s="21"/>
      <c r="F88" s="21"/>
      <c r="G88" s="21"/>
      <c r="H88" s="2" t="s">
        <v>59</v>
      </c>
    </row>
    <row r="89" spans="2:14" ht="25.5">
      <c r="B89" s="46" t="s">
        <v>34</v>
      </c>
      <c r="C89" s="47" t="s">
        <v>30</v>
      </c>
      <c r="D89" s="48" t="s">
        <v>29</v>
      </c>
      <c r="E89" s="49" t="s">
        <v>15</v>
      </c>
      <c r="F89" s="48" t="s">
        <v>28</v>
      </c>
      <c r="G89" s="50" t="s">
        <v>33</v>
      </c>
      <c r="H89" s="67" t="s">
        <v>58</v>
      </c>
      <c r="I89" s="173" t="s">
        <v>64</v>
      </c>
      <c r="J89" s="173"/>
      <c r="K89" s="173" t="s">
        <v>65</v>
      </c>
      <c r="L89" s="173"/>
      <c r="M89" s="173" t="s">
        <v>57</v>
      </c>
      <c r="N89" s="173"/>
    </row>
    <row r="90" spans="2:14" s="13" customFormat="1" ht="25.5">
      <c r="B90" s="31" t="s">
        <v>46</v>
      </c>
      <c r="C90" s="27" t="s">
        <v>31</v>
      </c>
      <c r="D90" s="115">
        <f aca="true" t="shared" si="2" ref="D90:D95">M90</f>
        <v>0.105079</v>
      </c>
      <c r="E90" s="25" t="s">
        <v>21</v>
      </c>
      <c r="F90" s="38" t="s">
        <v>4</v>
      </c>
      <c r="G90" s="34" t="s">
        <v>71</v>
      </c>
      <c r="H90" s="133">
        <v>20200102</v>
      </c>
      <c r="I90" s="26">
        <v>0.000767</v>
      </c>
      <c r="J90" s="26" t="s">
        <v>74</v>
      </c>
      <c r="K90" s="13">
        <v>137</v>
      </c>
      <c r="L90" s="13" t="s">
        <v>82</v>
      </c>
      <c r="M90" s="26">
        <f aca="true" t="shared" si="3" ref="M90:M95">I90*K90</f>
        <v>0.105079</v>
      </c>
      <c r="N90" s="13" t="s">
        <v>4</v>
      </c>
    </row>
    <row r="91" spans="2:14" ht="25.5">
      <c r="B91" s="31" t="s">
        <v>35</v>
      </c>
      <c r="C91" s="37" t="s">
        <v>19</v>
      </c>
      <c r="D91" s="115">
        <f t="shared" si="2"/>
        <v>0.0126725</v>
      </c>
      <c r="E91" s="25" t="s">
        <v>21</v>
      </c>
      <c r="F91" s="38" t="s">
        <v>4</v>
      </c>
      <c r="G91" s="34" t="s">
        <v>71</v>
      </c>
      <c r="H91" s="140">
        <v>20200102</v>
      </c>
      <c r="I91" s="26">
        <v>9.25E-05</v>
      </c>
      <c r="J91" s="26" t="s">
        <v>74</v>
      </c>
      <c r="K91" s="13">
        <v>137</v>
      </c>
      <c r="L91" s="13" t="s">
        <v>82</v>
      </c>
      <c r="M91" s="26">
        <f t="shared" si="3"/>
        <v>0.0126725</v>
      </c>
      <c r="N91" s="13" t="s">
        <v>4</v>
      </c>
    </row>
    <row r="92" spans="2:14" ht="25.5">
      <c r="B92" s="31" t="s">
        <v>43</v>
      </c>
      <c r="C92" s="27" t="s">
        <v>54</v>
      </c>
      <c r="D92" s="109">
        <f t="shared" si="2"/>
        <v>0.0015069999999999999</v>
      </c>
      <c r="E92" s="17" t="s">
        <v>16</v>
      </c>
      <c r="F92" s="38" t="s">
        <v>4</v>
      </c>
      <c r="G92" s="34" t="s">
        <v>71</v>
      </c>
      <c r="H92" s="127">
        <v>20100101</v>
      </c>
      <c r="I92" s="26">
        <v>1.1E-05</v>
      </c>
      <c r="J92" s="26" t="s">
        <v>74</v>
      </c>
      <c r="K92" s="13">
        <v>137</v>
      </c>
      <c r="L92" s="13" t="s">
        <v>82</v>
      </c>
      <c r="M92" s="26">
        <f t="shared" si="3"/>
        <v>0.0015069999999999999</v>
      </c>
      <c r="N92" s="13" t="s">
        <v>4</v>
      </c>
    </row>
    <row r="93" spans="2:14" ht="25.5">
      <c r="B93" s="31" t="s">
        <v>39</v>
      </c>
      <c r="C93" s="14" t="s">
        <v>50</v>
      </c>
      <c r="D93" s="110">
        <f t="shared" si="2"/>
        <v>0.127821</v>
      </c>
      <c r="E93" s="33" t="s">
        <v>21</v>
      </c>
      <c r="F93" s="38" t="s">
        <v>4</v>
      </c>
      <c r="G93" s="34" t="s">
        <v>71</v>
      </c>
      <c r="H93" s="133">
        <v>20200102</v>
      </c>
      <c r="I93" s="26">
        <v>0.000933</v>
      </c>
      <c r="J93" s="26" t="s">
        <v>74</v>
      </c>
      <c r="K93" s="13">
        <v>137</v>
      </c>
      <c r="L93" s="13" t="s">
        <v>82</v>
      </c>
      <c r="M93" s="26">
        <f t="shared" si="3"/>
        <v>0.127821</v>
      </c>
      <c r="N93" s="13" t="s">
        <v>4</v>
      </c>
    </row>
    <row r="94" spans="2:14" ht="25.5">
      <c r="B94" s="31" t="s">
        <v>44</v>
      </c>
      <c r="C94" s="27" t="s">
        <v>55</v>
      </c>
      <c r="D94" s="109">
        <f t="shared" si="2"/>
        <v>0.0006575999999999999</v>
      </c>
      <c r="E94" s="17" t="s">
        <v>16</v>
      </c>
      <c r="F94" s="38" t="s">
        <v>4</v>
      </c>
      <c r="G94" s="34" t="s">
        <v>71</v>
      </c>
      <c r="H94" s="127">
        <v>20100101</v>
      </c>
      <c r="I94" s="26">
        <v>4.8E-06</v>
      </c>
      <c r="J94" s="26" t="s">
        <v>74</v>
      </c>
      <c r="K94" s="13">
        <v>137</v>
      </c>
      <c r="L94" s="13" t="s">
        <v>82</v>
      </c>
      <c r="M94" s="26">
        <f t="shared" si="3"/>
        <v>0.0006575999999999999</v>
      </c>
      <c r="N94" s="13" t="s">
        <v>4</v>
      </c>
    </row>
    <row r="95" spans="2:14" ht="25.5">
      <c r="B95" s="31" t="s">
        <v>26</v>
      </c>
      <c r="C95" s="27" t="s">
        <v>27</v>
      </c>
      <c r="D95" s="115">
        <f t="shared" si="2"/>
        <v>0.0015069999999999999</v>
      </c>
      <c r="E95" s="25" t="s">
        <v>16</v>
      </c>
      <c r="F95" s="38" t="s">
        <v>4</v>
      </c>
      <c r="G95" s="34" t="s">
        <v>71</v>
      </c>
      <c r="H95" s="133">
        <v>20100101</v>
      </c>
      <c r="I95" s="26">
        <v>1.1E-05</v>
      </c>
      <c r="J95" s="26" t="s">
        <v>74</v>
      </c>
      <c r="K95" s="13">
        <v>137</v>
      </c>
      <c r="L95" s="13" t="s">
        <v>82</v>
      </c>
      <c r="M95" s="26">
        <f t="shared" si="3"/>
        <v>0.0015069999999999999</v>
      </c>
      <c r="N95" s="13" t="s">
        <v>4</v>
      </c>
    </row>
    <row r="96" spans="2:13" s="13" customFormat="1" ht="25.5">
      <c r="B96" s="36" t="s">
        <v>12</v>
      </c>
      <c r="C96" s="27" t="s">
        <v>32</v>
      </c>
      <c r="D96" s="128">
        <v>0.00124</v>
      </c>
      <c r="E96" s="23"/>
      <c r="F96" s="38" t="s">
        <v>4</v>
      </c>
      <c r="G96" s="34" t="s">
        <v>115</v>
      </c>
      <c r="H96" s="133"/>
      <c r="I96" s="26"/>
      <c r="J96" s="26"/>
      <c r="M96" s="26"/>
    </row>
    <row r="97" spans="2:14" ht="25.5">
      <c r="B97" s="31" t="s">
        <v>13</v>
      </c>
      <c r="C97" s="27" t="s">
        <v>25</v>
      </c>
      <c r="D97" s="128">
        <v>0.000272</v>
      </c>
      <c r="E97" s="23"/>
      <c r="F97" s="38" t="s">
        <v>4</v>
      </c>
      <c r="G97" s="34" t="s">
        <v>115</v>
      </c>
      <c r="H97" s="127"/>
      <c r="I97" s="13"/>
      <c r="J97" s="13"/>
      <c r="K97" s="13"/>
      <c r="L97" s="13"/>
      <c r="M97" s="13"/>
      <c r="N97" s="13"/>
    </row>
    <row r="98" spans="2:14" ht="25.5">
      <c r="B98" s="31" t="s">
        <v>45</v>
      </c>
      <c r="C98" s="27" t="s">
        <v>56</v>
      </c>
      <c r="D98" s="130">
        <f>M98</f>
        <v>0.00021</v>
      </c>
      <c r="E98" s="45" t="s">
        <v>16</v>
      </c>
      <c r="F98" s="38" t="s">
        <v>4</v>
      </c>
      <c r="G98" s="34" t="s">
        <v>71</v>
      </c>
      <c r="H98" s="13">
        <v>10301302</v>
      </c>
      <c r="I98" s="26"/>
      <c r="J98" s="38"/>
      <c r="K98" s="13"/>
      <c r="L98" s="13"/>
      <c r="M98" s="26">
        <v>0.00021</v>
      </c>
      <c r="N98" s="13" t="s">
        <v>4</v>
      </c>
    </row>
    <row r="99" spans="2:14" ht="25.5">
      <c r="B99" s="38" t="s">
        <v>38</v>
      </c>
      <c r="C99" s="14">
        <v>600</v>
      </c>
      <c r="D99" s="105">
        <v>2.65E-08</v>
      </c>
      <c r="E99" s="16"/>
      <c r="F99" s="38" t="s">
        <v>4</v>
      </c>
      <c r="G99" s="34" t="s">
        <v>47</v>
      </c>
      <c r="H99" s="127" t="s">
        <v>67</v>
      </c>
      <c r="I99" s="13"/>
      <c r="J99" s="13"/>
      <c r="K99" s="13"/>
      <c r="L99" s="13"/>
      <c r="M99" s="13"/>
      <c r="N99" s="13"/>
    </row>
    <row r="100" spans="2:14" ht="25.5">
      <c r="B100" s="31" t="s">
        <v>37</v>
      </c>
      <c r="C100" s="27" t="s">
        <v>49</v>
      </c>
      <c r="D100" s="110">
        <f>M100</f>
        <v>0.16166</v>
      </c>
      <c r="E100" s="33" t="s">
        <v>21</v>
      </c>
      <c r="F100" s="38" t="s">
        <v>4</v>
      </c>
      <c r="G100" s="34" t="s">
        <v>71</v>
      </c>
      <c r="H100" s="133">
        <v>20200102</v>
      </c>
      <c r="I100" s="26">
        <v>0.00118</v>
      </c>
      <c r="J100" s="26" t="s">
        <v>74</v>
      </c>
      <c r="K100" s="13">
        <v>137</v>
      </c>
      <c r="L100" s="13" t="s">
        <v>82</v>
      </c>
      <c r="M100" s="26">
        <f>I100*K100</f>
        <v>0.16166</v>
      </c>
      <c r="N100" s="13" t="s">
        <v>4</v>
      </c>
    </row>
    <row r="101" spans="2:14" ht="25.5">
      <c r="B101" s="31" t="s">
        <v>40</v>
      </c>
      <c r="C101" s="27" t="s">
        <v>51</v>
      </c>
      <c r="D101" s="141">
        <f>M101</f>
        <v>0.10823</v>
      </c>
      <c r="E101" s="142" t="s">
        <v>16</v>
      </c>
      <c r="F101" s="38" t="s">
        <v>4</v>
      </c>
      <c r="G101" s="34" t="s">
        <v>71</v>
      </c>
      <c r="H101" s="127">
        <v>20100101</v>
      </c>
      <c r="I101" s="26">
        <v>0.00079</v>
      </c>
      <c r="J101" s="26" t="s">
        <v>74</v>
      </c>
      <c r="K101" s="13">
        <v>137</v>
      </c>
      <c r="L101" s="13" t="s">
        <v>82</v>
      </c>
      <c r="M101" s="26">
        <f>I101*K101</f>
        <v>0.10823</v>
      </c>
      <c r="N101" s="13" t="s">
        <v>4</v>
      </c>
    </row>
    <row r="102" spans="2:14" ht="25.5">
      <c r="B102" s="31" t="s">
        <v>41</v>
      </c>
      <c r="C102" s="27" t="s">
        <v>52</v>
      </c>
      <c r="D102" s="110">
        <f>M102</f>
        <v>4.1291799999999997E-05</v>
      </c>
      <c r="E102" s="33" t="s">
        <v>14</v>
      </c>
      <c r="F102" s="38" t="s">
        <v>4</v>
      </c>
      <c r="G102" s="34" t="s">
        <v>71</v>
      </c>
      <c r="H102" s="133">
        <v>20200102</v>
      </c>
      <c r="I102" s="26">
        <v>3.014E-07</v>
      </c>
      <c r="J102" s="26" t="s">
        <v>74</v>
      </c>
      <c r="K102" s="13">
        <v>137</v>
      </c>
      <c r="L102" s="13" t="s">
        <v>82</v>
      </c>
      <c r="M102" s="26">
        <f>I102*K102</f>
        <v>4.1291799999999997E-05</v>
      </c>
      <c r="N102" s="13" t="s">
        <v>4</v>
      </c>
    </row>
    <row r="103" spans="2:14" ht="25.5">
      <c r="B103" s="31" t="s">
        <v>42</v>
      </c>
      <c r="C103" s="27" t="s">
        <v>53</v>
      </c>
      <c r="D103" s="109">
        <f>M103</f>
        <v>0.0006302</v>
      </c>
      <c r="E103" s="17" t="s">
        <v>16</v>
      </c>
      <c r="F103" s="38" t="s">
        <v>4</v>
      </c>
      <c r="G103" s="34" t="s">
        <v>71</v>
      </c>
      <c r="H103" s="127">
        <v>20100101</v>
      </c>
      <c r="I103" s="26">
        <v>4.6E-06</v>
      </c>
      <c r="J103" s="26" t="s">
        <v>74</v>
      </c>
      <c r="K103" s="13">
        <v>137</v>
      </c>
      <c r="L103" s="13" t="s">
        <v>82</v>
      </c>
      <c r="M103" s="26">
        <f>I103*K103</f>
        <v>0.0006302</v>
      </c>
      <c r="N103" s="13" t="s">
        <v>4</v>
      </c>
    </row>
    <row r="104" spans="2:14" ht="25.5">
      <c r="B104" s="31" t="s">
        <v>36</v>
      </c>
      <c r="C104" s="18">
        <v>246</v>
      </c>
      <c r="D104" s="109">
        <f>M104</f>
        <v>0.023016</v>
      </c>
      <c r="E104" s="17" t="s">
        <v>21</v>
      </c>
      <c r="F104" s="38" t="s">
        <v>4</v>
      </c>
      <c r="G104" s="34" t="s">
        <v>101</v>
      </c>
      <c r="H104" s="133">
        <v>20200102</v>
      </c>
      <c r="I104" s="26">
        <v>0.000168</v>
      </c>
      <c r="J104" s="26" t="s">
        <v>74</v>
      </c>
      <c r="K104" s="13">
        <v>137</v>
      </c>
      <c r="L104" s="13" t="s">
        <v>82</v>
      </c>
      <c r="M104" s="26">
        <f>I104*K104</f>
        <v>0.023016</v>
      </c>
      <c r="N104" s="13" t="s">
        <v>4</v>
      </c>
    </row>
    <row r="105" spans="2:14" ht="12.75">
      <c r="B105" s="8"/>
      <c r="C105" s="27"/>
      <c r="D105" s="113"/>
      <c r="E105" s="23"/>
      <c r="F105" s="8"/>
      <c r="G105" s="32"/>
      <c r="H105" s="133"/>
      <c r="I105" s="7"/>
      <c r="J105" s="26"/>
      <c r="K105" s="13"/>
      <c r="L105" s="13"/>
      <c r="M105" s="26"/>
      <c r="N105" s="13"/>
    </row>
    <row r="106" spans="2:8" ht="12.75">
      <c r="B106" s="8"/>
      <c r="C106" s="27"/>
      <c r="D106" s="113"/>
      <c r="E106" s="23"/>
      <c r="F106" s="8"/>
      <c r="G106" s="32"/>
      <c r="H106" s="138"/>
    </row>
    <row r="107" spans="2:7" s="57" customFormat="1" ht="18">
      <c r="B107" s="58" t="s">
        <v>23</v>
      </c>
      <c r="C107" s="59"/>
      <c r="D107" s="116"/>
      <c r="E107" s="60"/>
      <c r="F107" s="61"/>
      <c r="G107" s="62"/>
    </row>
    <row r="108" spans="2:8" ht="12.75">
      <c r="B108" s="41" t="s">
        <v>84</v>
      </c>
      <c r="C108" s="27"/>
      <c r="D108" s="113"/>
      <c r="E108" s="23"/>
      <c r="F108" s="8"/>
      <c r="G108" s="32"/>
      <c r="H108" s="11" t="s">
        <v>85</v>
      </c>
    </row>
    <row r="109" spans="2:8" ht="12.75">
      <c r="B109" s="53"/>
      <c r="C109" s="4"/>
      <c r="D109" s="111"/>
      <c r="E109" s="14"/>
      <c r="F109" s="9"/>
      <c r="G109" s="3"/>
      <c r="H109" s="2" t="s">
        <v>59</v>
      </c>
    </row>
    <row r="110" spans="2:14" ht="25.5">
      <c r="B110" s="46" t="s">
        <v>34</v>
      </c>
      <c r="C110" s="47" t="s">
        <v>30</v>
      </c>
      <c r="D110" s="48" t="s">
        <v>29</v>
      </c>
      <c r="E110" s="49" t="s">
        <v>15</v>
      </c>
      <c r="F110" s="48" t="s">
        <v>28</v>
      </c>
      <c r="G110" s="50" t="s">
        <v>33</v>
      </c>
      <c r="H110" s="67" t="s">
        <v>58</v>
      </c>
      <c r="I110" s="173" t="s">
        <v>64</v>
      </c>
      <c r="J110" s="173"/>
      <c r="K110" s="173" t="s">
        <v>65</v>
      </c>
      <c r="L110" s="173"/>
      <c r="M110" s="173" t="s">
        <v>57</v>
      </c>
      <c r="N110" s="173"/>
    </row>
    <row r="111" spans="2:14" ht="12.75">
      <c r="B111" s="31" t="s">
        <v>46</v>
      </c>
      <c r="C111" s="27" t="s">
        <v>31</v>
      </c>
      <c r="D111" s="106">
        <f aca="true" t="shared" si="4" ref="D111:D116">M111</f>
        <v>0.002547</v>
      </c>
      <c r="E111" s="55" t="s">
        <v>48</v>
      </c>
      <c r="F111" s="8" t="s">
        <v>5</v>
      </c>
      <c r="G111" s="34" t="s">
        <v>68</v>
      </c>
      <c r="H111" s="127" t="s">
        <v>66</v>
      </c>
      <c r="I111" s="7">
        <v>0.000283</v>
      </c>
      <c r="J111" s="26" t="s">
        <v>74</v>
      </c>
      <c r="K111" s="13">
        <v>9</v>
      </c>
      <c r="L111" s="13" t="s">
        <v>86</v>
      </c>
      <c r="M111" s="26">
        <f aca="true" t="shared" si="5" ref="M111:M116">I111*K111</f>
        <v>0.002547</v>
      </c>
      <c r="N111" s="13" t="s">
        <v>5</v>
      </c>
    </row>
    <row r="112" spans="2:14" ht="12.75">
      <c r="B112" s="31" t="s">
        <v>35</v>
      </c>
      <c r="C112" s="37" t="s">
        <v>19</v>
      </c>
      <c r="D112" s="105">
        <f t="shared" si="4"/>
        <v>0.0023399999999999996</v>
      </c>
      <c r="E112" s="16" t="s">
        <v>48</v>
      </c>
      <c r="F112" s="38" t="s">
        <v>5</v>
      </c>
      <c r="G112" s="34" t="s">
        <v>69</v>
      </c>
      <c r="H112" s="136" t="s">
        <v>66</v>
      </c>
      <c r="I112" s="7">
        <v>0.00026</v>
      </c>
      <c r="J112" s="26" t="s">
        <v>74</v>
      </c>
      <c r="K112" s="13">
        <v>9</v>
      </c>
      <c r="L112" s="13" t="s">
        <v>86</v>
      </c>
      <c r="M112" s="26">
        <f t="shared" si="5"/>
        <v>0.0023399999999999996</v>
      </c>
      <c r="N112" s="13" t="s">
        <v>5</v>
      </c>
    </row>
    <row r="113" spans="2:14" ht="12.75">
      <c r="B113" s="31" t="s">
        <v>43</v>
      </c>
      <c r="C113" s="27" t="s">
        <v>54</v>
      </c>
      <c r="D113" s="106">
        <f t="shared" si="4"/>
        <v>1.692E-05</v>
      </c>
      <c r="E113" s="102" t="s">
        <v>48</v>
      </c>
      <c r="F113" s="38" t="s">
        <v>5</v>
      </c>
      <c r="G113" s="34" t="s">
        <v>68</v>
      </c>
      <c r="H113" s="127" t="s">
        <v>66</v>
      </c>
      <c r="I113" s="7">
        <v>1.88E-06</v>
      </c>
      <c r="J113" s="26" t="s">
        <v>74</v>
      </c>
      <c r="K113" s="13">
        <v>9</v>
      </c>
      <c r="L113" s="13" t="s">
        <v>86</v>
      </c>
      <c r="M113" s="26">
        <f t="shared" si="5"/>
        <v>1.692E-05</v>
      </c>
      <c r="N113" s="13" t="s">
        <v>5</v>
      </c>
    </row>
    <row r="114" spans="2:14" ht="12.75">
      <c r="B114" s="31" t="s">
        <v>39</v>
      </c>
      <c r="C114" s="14" t="s">
        <v>50</v>
      </c>
      <c r="D114" s="106">
        <f t="shared" si="4"/>
        <v>0.00882</v>
      </c>
      <c r="E114" s="55" t="s">
        <v>48</v>
      </c>
      <c r="F114" s="38" t="s">
        <v>5</v>
      </c>
      <c r="G114" s="34" t="s">
        <v>69</v>
      </c>
      <c r="H114" s="127" t="s">
        <v>66</v>
      </c>
      <c r="I114" s="7">
        <v>0.00098</v>
      </c>
      <c r="J114" s="26" t="s">
        <v>74</v>
      </c>
      <c r="K114" s="13">
        <v>9</v>
      </c>
      <c r="L114" s="13" t="s">
        <v>86</v>
      </c>
      <c r="M114" s="26">
        <f t="shared" si="5"/>
        <v>0.00882</v>
      </c>
      <c r="N114" s="13" t="s">
        <v>5</v>
      </c>
    </row>
    <row r="115" spans="2:14" ht="12.75">
      <c r="B115" s="31" t="s">
        <v>44</v>
      </c>
      <c r="C115" s="27" t="s">
        <v>55</v>
      </c>
      <c r="D115" s="106">
        <f t="shared" si="4"/>
        <v>3.29335042904892E-06</v>
      </c>
      <c r="E115" s="55" t="s">
        <v>48</v>
      </c>
      <c r="F115" s="8" t="s">
        <v>5</v>
      </c>
      <c r="G115" s="34" t="s">
        <v>68</v>
      </c>
      <c r="H115" s="127" t="s">
        <v>66</v>
      </c>
      <c r="I115" s="7">
        <v>3.6592782544988E-07</v>
      </c>
      <c r="J115" s="26" t="s">
        <v>74</v>
      </c>
      <c r="K115" s="13">
        <v>9</v>
      </c>
      <c r="L115" s="13" t="s">
        <v>86</v>
      </c>
      <c r="M115" s="26">
        <f t="shared" si="5"/>
        <v>3.29335042904892E-06</v>
      </c>
      <c r="N115" s="13" t="s">
        <v>5</v>
      </c>
    </row>
    <row r="116" spans="2:14" ht="12.75">
      <c r="B116" s="31" t="s">
        <v>26</v>
      </c>
      <c r="C116" s="27" t="s">
        <v>27</v>
      </c>
      <c r="D116" s="106">
        <f t="shared" si="4"/>
        <v>2.192342656999374E-05</v>
      </c>
      <c r="E116" s="55" t="s">
        <v>48</v>
      </c>
      <c r="F116" s="38" t="s">
        <v>5</v>
      </c>
      <c r="G116" s="34" t="s">
        <v>68</v>
      </c>
      <c r="H116" s="136" t="s">
        <v>66</v>
      </c>
      <c r="I116" s="7">
        <v>2.43593628555486E-06</v>
      </c>
      <c r="J116" s="26" t="s">
        <v>74</v>
      </c>
      <c r="K116" s="13">
        <v>9</v>
      </c>
      <c r="L116" s="13" t="s">
        <v>86</v>
      </c>
      <c r="M116" s="26">
        <f t="shared" si="5"/>
        <v>2.192342656999374E-05</v>
      </c>
      <c r="N116" s="13" t="s">
        <v>5</v>
      </c>
    </row>
    <row r="117" spans="2:14" s="13" customFormat="1" ht="12.75">
      <c r="B117" s="36" t="s">
        <v>12</v>
      </c>
      <c r="C117" s="27" t="s">
        <v>32</v>
      </c>
      <c r="D117" s="107">
        <v>1.9234285714285712E-06</v>
      </c>
      <c r="E117" s="35"/>
      <c r="F117" s="8" t="s">
        <v>5</v>
      </c>
      <c r="G117" s="34" t="s">
        <v>134</v>
      </c>
      <c r="H117" s="138"/>
      <c r="I117"/>
      <c r="J117"/>
      <c r="K117"/>
      <c r="L117"/>
      <c r="M117"/>
      <c r="N117"/>
    </row>
    <row r="118" spans="2:14" ht="12.75">
      <c r="B118" s="36" t="s">
        <v>13</v>
      </c>
      <c r="C118" s="27" t="s">
        <v>25</v>
      </c>
      <c r="D118" s="108">
        <f aca="true" t="shared" si="6" ref="D118:D125">M118</f>
        <v>2.448E-06</v>
      </c>
      <c r="E118" s="55" t="s">
        <v>17</v>
      </c>
      <c r="F118" s="8" t="s">
        <v>5</v>
      </c>
      <c r="G118" s="34" t="s">
        <v>68</v>
      </c>
      <c r="H118" s="136" t="s">
        <v>66</v>
      </c>
      <c r="I118" s="7">
        <v>2.72E-07</v>
      </c>
      <c r="J118" s="26" t="s">
        <v>74</v>
      </c>
      <c r="K118" s="13">
        <v>9</v>
      </c>
      <c r="L118" s="13" t="s">
        <v>86</v>
      </c>
      <c r="M118" s="26">
        <f aca="true" t="shared" si="7" ref="M118:M124">I118*K118</f>
        <v>2.448E-06</v>
      </c>
      <c r="N118" s="13" t="s">
        <v>5</v>
      </c>
    </row>
    <row r="119" spans="2:14" ht="12.75">
      <c r="B119" s="31" t="s">
        <v>45</v>
      </c>
      <c r="C119" s="27" t="s">
        <v>56</v>
      </c>
      <c r="D119" s="106">
        <f t="shared" si="6"/>
        <v>2.115980019734085E-05</v>
      </c>
      <c r="E119" s="55" t="s">
        <v>48</v>
      </c>
      <c r="F119" s="8" t="s">
        <v>5</v>
      </c>
      <c r="G119" s="34" t="s">
        <v>68</v>
      </c>
      <c r="H119" s="127" t="s">
        <v>66</v>
      </c>
      <c r="I119" s="7">
        <v>2.35108891081565E-06</v>
      </c>
      <c r="J119" s="26" t="s">
        <v>74</v>
      </c>
      <c r="K119" s="13">
        <v>9</v>
      </c>
      <c r="L119" s="13" t="s">
        <v>86</v>
      </c>
      <c r="M119" s="26">
        <f t="shared" si="7"/>
        <v>2.115980019734085E-05</v>
      </c>
      <c r="N119" s="13" t="s">
        <v>5</v>
      </c>
    </row>
    <row r="120" spans="2:14" ht="12.75">
      <c r="B120" s="38" t="s">
        <v>38</v>
      </c>
      <c r="C120" s="14">
        <v>600</v>
      </c>
      <c r="D120" s="108">
        <f t="shared" si="6"/>
        <v>7.416E-10</v>
      </c>
      <c r="E120" s="44" t="s">
        <v>48</v>
      </c>
      <c r="F120" s="38" t="s">
        <v>5</v>
      </c>
      <c r="G120" s="34" t="s">
        <v>69</v>
      </c>
      <c r="H120" s="127" t="s">
        <v>66</v>
      </c>
      <c r="I120" s="26">
        <v>8.24E-11</v>
      </c>
      <c r="J120" s="26" t="s">
        <v>74</v>
      </c>
      <c r="K120" s="13">
        <v>9</v>
      </c>
      <c r="L120" s="13" t="s">
        <v>86</v>
      </c>
      <c r="M120" s="26">
        <f t="shared" si="7"/>
        <v>7.416E-10</v>
      </c>
      <c r="N120" s="13" t="s">
        <v>5</v>
      </c>
    </row>
    <row r="121" spans="2:14" ht="12.75">
      <c r="B121" s="31" t="s">
        <v>37</v>
      </c>
      <c r="C121" s="27" t="s">
        <v>49</v>
      </c>
      <c r="D121" s="106">
        <f t="shared" si="6"/>
        <v>0.00918</v>
      </c>
      <c r="E121" s="55" t="s">
        <v>48</v>
      </c>
      <c r="F121" s="8" t="s">
        <v>5</v>
      </c>
      <c r="G121" s="34" t="s">
        <v>69</v>
      </c>
      <c r="H121" s="136" t="s">
        <v>66</v>
      </c>
      <c r="I121" s="7">
        <v>0.00102</v>
      </c>
      <c r="J121" s="26" t="s">
        <v>74</v>
      </c>
      <c r="K121" s="13">
        <v>9</v>
      </c>
      <c r="L121" s="13" t="s">
        <v>86</v>
      </c>
      <c r="M121" s="26">
        <f t="shared" si="7"/>
        <v>0.00918</v>
      </c>
      <c r="N121" s="13" t="s">
        <v>5</v>
      </c>
    </row>
    <row r="122" spans="2:14" ht="12.75">
      <c r="B122" s="31" t="s">
        <v>40</v>
      </c>
      <c r="C122" s="27" t="s">
        <v>51</v>
      </c>
      <c r="D122" s="106">
        <f t="shared" si="6"/>
        <v>0.0008218852245460458</v>
      </c>
      <c r="E122" s="55" t="s">
        <v>48</v>
      </c>
      <c r="F122" s="38" t="s">
        <v>5</v>
      </c>
      <c r="G122" s="34" t="s">
        <v>68</v>
      </c>
      <c r="H122" s="127" t="s">
        <v>66</v>
      </c>
      <c r="I122" s="7">
        <v>9.13205805051162E-05</v>
      </c>
      <c r="J122" s="26" t="s">
        <v>74</v>
      </c>
      <c r="K122" s="13">
        <v>9</v>
      </c>
      <c r="L122" s="13" t="s">
        <v>86</v>
      </c>
      <c r="M122" s="26">
        <f t="shared" si="7"/>
        <v>0.0008218852245460458</v>
      </c>
      <c r="N122" s="13" t="s">
        <v>5</v>
      </c>
    </row>
    <row r="123" spans="2:14" ht="12.75">
      <c r="B123" s="31" t="s">
        <v>41</v>
      </c>
      <c r="C123" s="27" t="s">
        <v>52</v>
      </c>
      <c r="D123" s="106">
        <f t="shared" si="6"/>
        <v>9.5842841625657E-06</v>
      </c>
      <c r="E123" s="55" t="s">
        <v>48</v>
      </c>
      <c r="F123" s="8" t="s">
        <v>5</v>
      </c>
      <c r="G123" s="34" t="s">
        <v>68</v>
      </c>
      <c r="H123" s="127" t="s">
        <v>66</v>
      </c>
      <c r="I123" s="7">
        <v>1.0649204625073E-06</v>
      </c>
      <c r="J123" s="26" t="s">
        <v>74</v>
      </c>
      <c r="K123" s="13">
        <v>9</v>
      </c>
      <c r="L123" s="13" t="s">
        <v>86</v>
      </c>
      <c r="M123" s="26">
        <f t="shared" si="7"/>
        <v>9.5842841625657E-06</v>
      </c>
      <c r="N123" s="13" t="s">
        <v>5</v>
      </c>
    </row>
    <row r="124" spans="2:14" ht="12.75">
      <c r="B124" s="31" t="s">
        <v>42</v>
      </c>
      <c r="C124" s="27" t="s">
        <v>53</v>
      </c>
      <c r="D124" s="106">
        <f t="shared" si="6"/>
        <v>2.523175835578227E-05</v>
      </c>
      <c r="E124" s="55" t="s">
        <v>48</v>
      </c>
      <c r="F124" s="8" t="s">
        <v>5</v>
      </c>
      <c r="G124" s="34" t="s">
        <v>68</v>
      </c>
      <c r="H124" s="127" t="s">
        <v>66</v>
      </c>
      <c r="I124" s="7">
        <v>2.80352870619803E-06</v>
      </c>
      <c r="J124" s="26" t="s">
        <v>74</v>
      </c>
      <c r="K124" s="13">
        <v>9</v>
      </c>
      <c r="L124" s="13" t="s">
        <v>86</v>
      </c>
      <c r="M124" s="26">
        <f t="shared" si="7"/>
        <v>2.523175835578227E-05</v>
      </c>
      <c r="N124" s="13" t="s">
        <v>5</v>
      </c>
    </row>
    <row r="125" spans="2:14" ht="12.75">
      <c r="B125" s="31" t="s">
        <v>36</v>
      </c>
      <c r="C125" s="18">
        <v>246</v>
      </c>
      <c r="D125" s="109">
        <f t="shared" si="6"/>
        <v>0.0038</v>
      </c>
      <c r="E125" s="17" t="s">
        <v>14</v>
      </c>
      <c r="F125" s="38" t="s">
        <v>5</v>
      </c>
      <c r="G125" s="34" t="s">
        <v>60</v>
      </c>
      <c r="H125" s="133">
        <v>10200901</v>
      </c>
      <c r="I125" s="7">
        <v>0.0038</v>
      </c>
      <c r="J125" s="26" t="s">
        <v>5</v>
      </c>
      <c r="K125" s="13"/>
      <c r="L125" s="13"/>
      <c r="M125" s="26">
        <f>I125</f>
        <v>0.0038</v>
      </c>
      <c r="N125" s="13" t="s">
        <v>5</v>
      </c>
    </row>
    <row r="126" spans="2:7" ht="12.75">
      <c r="B126" s="8"/>
      <c r="C126" s="27"/>
      <c r="D126" s="117"/>
      <c r="E126" s="28"/>
      <c r="F126" s="8"/>
      <c r="G126" s="34"/>
    </row>
    <row r="127" spans="2:7" ht="12.75">
      <c r="B127" s="8"/>
      <c r="C127" s="27"/>
      <c r="D127" s="117"/>
      <c r="E127" s="28"/>
      <c r="F127" s="8"/>
      <c r="G127" s="34"/>
    </row>
    <row r="128" spans="2:7" s="57" customFormat="1" ht="18">
      <c r="B128" s="58" t="s">
        <v>22</v>
      </c>
      <c r="C128" s="59"/>
      <c r="D128" s="118"/>
      <c r="E128" s="64"/>
      <c r="F128" s="61"/>
      <c r="G128" s="65"/>
    </row>
    <row r="129" spans="2:14" s="22" customFormat="1" ht="12.75">
      <c r="B129" s="11" t="s">
        <v>87</v>
      </c>
      <c r="C129" s="27"/>
      <c r="D129" s="117"/>
      <c r="E129" s="28"/>
      <c r="F129" s="8"/>
      <c r="G129" s="29"/>
      <c r="H129" s="11" t="s">
        <v>88</v>
      </c>
      <c r="I129"/>
      <c r="J129"/>
      <c r="K129"/>
      <c r="L129"/>
      <c r="M129"/>
      <c r="N129"/>
    </row>
    <row r="130" spans="2:14" s="3" customFormat="1" ht="12.75">
      <c r="B130" s="53"/>
      <c r="C130" s="18"/>
      <c r="D130" s="112"/>
      <c r="E130" s="14"/>
      <c r="F130" s="9"/>
      <c r="H130" s="2" t="s">
        <v>59</v>
      </c>
      <c r="I130"/>
      <c r="J130"/>
      <c r="K130"/>
      <c r="L130"/>
      <c r="M130"/>
      <c r="N130"/>
    </row>
    <row r="131" spans="2:14" s="3" customFormat="1" ht="25.5">
      <c r="B131" s="46" t="s">
        <v>34</v>
      </c>
      <c r="C131" s="47" t="s">
        <v>30</v>
      </c>
      <c r="D131" s="48" t="s">
        <v>29</v>
      </c>
      <c r="E131" s="49" t="s">
        <v>15</v>
      </c>
      <c r="F131" s="48" t="s">
        <v>28</v>
      </c>
      <c r="G131" s="50" t="s">
        <v>33</v>
      </c>
      <c r="H131" s="67" t="s">
        <v>58</v>
      </c>
      <c r="I131" s="173" t="s">
        <v>64</v>
      </c>
      <c r="J131" s="173"/>
      <c r="K131" s="173" t="s">
        <v>65</v>
      </c>
      <c r="L131" s="173"/>
      <c r="M131" s="173" t="s">
        <v>57</v>
      </c>
      <c r="N131" s="173"/>
    </row>
    <row r="132" spans="2:14" s="3" customFormat="1" ht="12.75">
      <c r="B132" s="31" t="s">
        <v>46</v>
      </c>
      <c r="C132" s="27" t="s">
        <v>31</v>
      </c>
      <c r="D132" s="106">
        <f aca="true" t="shared" si="8" ref="D132:D137">M132</f>
        <v>0.0040752</v>
      </c>
      <c r="E132" s="55" t="s">
        <v>48</v>
      </c>
      <c r="F132" s="8" t="s">
        <v>5</v>
      </c>
      <c r="G132" s="34" t="s">
        <v>68</v>
      </c>
      <c r="H132" s="127" t="s">
        <v>66</v>
      </c>
      <c r="I132" s="7">
        <v>0.000283</v>
      </c>
      <c r="J132" s="26" t="s">
        <v>74</v>
      </c>
      <c r="K132" s="13">
        <v>14.4</v>
      </c>
      <c r="L132" s="13" t="s">
        <v>86</v>
      </c>
      <c r="M132" s="26">
        <f aca="true" t="shared" si="9" ref="M132:M137">I132*K132</f>
        <v>0.0040752</v>
      </c>
      <c r="N132" s="13" t="s">
        <v>5</v>
      </c>
    </row>
    <row r="133" spans="2:14" s="3" customFormat="1" ht="12.75">
      <c r="B133" s="31" t="s">
        <v>35</v>
      </c>
      <c r="C133" s="37" t="s">
        <v>19</v>
      </c>
      <c r="D133" s="105">
        <f t="shared" si="8"/>
        <v>0.003744</v>
      </c>
      <c r="E133" s="16" t="s">
        <v>48</v>
      </c>
      <c r="F133" s="38" t="s">
        <v>5</v>
      </c>
      <c r="G133" s="34" t="s">
        <v>69</v>
      </c>
      <c r="H133" s="136" t="s">
        <v>66</v>
      </c>
      <c r="I133" s="7">
        <v>0.00026</v>
      </c>
      <c r="J133" s="26" t="s">
        <v>74</v>
      </c>
      <c r="K133" s="13">
        <v>14.4</v>
      </c>
      <c r="L133" s="13" t="s">
        <v>86</v>
      </c>
      <c r="M133" s="26">
        <f t="shared" si="9"/>
        <v>0.003744</v>
      </c>
      <c r="N133" s="13" t="s">
        <v>5</v>
      </c>
    </row>
    <row r="134" spans="2:14" s="34" customFormat="1" ht="12.75">
      <c r="B134" s="31" t="s">
        <v>43</v>
      </c>
      <c r="C134" s="27" t="s">
        <v>54</v>
      </c>
      <c r="D134" s="119">
        <f t="shared" si="8"/>
        <v>2.7072E-05</v>
      </c>
      <c r="E134" s="102" t="s">
        <v>48</v>
      </c>
      <c r="F134" s="8" t="s">
        <v>5</v>
      </c>
      <c r="G134" s="34" t="s">
        <v>68</v>
      </c>
      <c r="H134" s="127" t="s">
        <v>66</v>
      </c>
      <c r="I134" s="7">
        <v>1.88E-06</v>
      </c>
      <c r="J134" s="26" t="s">
        <v>74</v>
      </c>
      <c r="K134" s="13">
        <v>14.4</v>
      </c>
      <c r="L134" s="13" t="s">
        <v>86</v>
      </c>
      <c r="M134" s="26">
        <f t="shared" si="9"/>
        <v>2.7072E-05</v>
      </c>
      <c r="N134" s="13" t="s">
        <v>5</v>
      </c>
    </row>
    <row r="135" spans="2:14" s="3" customFormat="1" ht="12.75">
      <c r="B135" s="31" t="s">
        <v>39</v>
      </c>
      <c r="C135" s="14" t="s">
        <v>50</v>
      </c>
      <c r="D135" s="106">
        <f t="shared" si="8"/>
        <v>0.014112</v>
      </c>
      <c r="E135" s="55" t="s">
        <v>48</v>
      </c>
      <c r="F135" s="8" t="s">
        <v>5</v>
      </c>
      <c r="G135" s="34" t="s">
        <v>69</v>
      </c>
      <c r="H135" s="127" t="s">
        <v>66</v>
      </c>
      <c r="I135" s="7">
        <v>0.00098</v>
      </c>
      <c r="J135" s="26" t="s">
        <v>74</v>
      </c>
      <c r="K135" s="13">
        <v>14.4</v>
      </c>
      <c r="L135" s="13" t="s">
        <v>86</v>
      </c>
      <c r="M135" s="26">
        <f t="shared" si="9"/>
        <v>0.014112</v>
      </c>
      <c r="N135" s="13" t="s">
        <v>5</v>
      </c>
    </row>
    <row r="136" spans="2:14" s="34" customFormat="1" ht="12.75">
      <c r="B136" s="31" t="s">
        <v>44</v>
      </c>
      <c r="C136" s="27" t="s">
        <v>55</v>
      </c>
      <c r="D136" s="106">
        <f t="shared" si="8"/>
        <v>5.269360686478272E-06</v>
      </c>
      <c r="E136" s="55" t="s">
        <v>48</v>
      </c>
      <c r="F136" s="8" t="s">
        <v>5</v>
      </c>
      <c r="G136" s="34" t="s">
        <v>68</v>
      </c>
      <c r="H136" s="127" t="s">
        <v>66</v>
      </c>
      <c r="I136" s="7">
        <v>3.6592782544988E-07</v>
      </c>
      <c r="J136" s="26" t="s">
        <v>74</v>
      </c>
      <c r="K136" s="13">
        <v>14.4</v>
      </c>
      <c r="L136" s="13" t="s">
        <v>86</v>
      </c>
      <c r="M136" s="26">
        <f t="shared" si="9"/>
        <v>5.269360686478272E-06</v>
      </c>
      <c r="N136" s="13" t="s">
        <v>5</v>
      </c>
    </row>
    <row r="137" spans="2:14" s="3" customFormat="1" ht="12.75">
      <c r="B137" s="31" t="s">
        <v>26</v>
      </c>
      <c r="C137" s="27" t="s">
        <v>27</v>
      </c>
      <c r="D137" s="106">
        <f t="shared" si="8"/>
        <v>3.507748251198999E-05</v>
      </c>
      <c r="E137" s="55" t="s">
        <v>48</v>
      </c>
      <c r="F137" s="8" t="s">
        <v>5</v>
      </c>
      <c r="G137" s="34" t="s">
        <v>68</v>
      </c>
      <c r="H137" s="136" t="s">
        <v>66</v>
      </c>
      <c r="I137" s="7">
        <v>2.43593628555486E-06</v>
      </c>
      <c r="J137" s="26" t="s">
        <v>74</v>
      </c>
      <c r="K137" s="13">
        <v>14.4</v>
      </c>
      <c r="L137" s="13" t="s">
        <v>86</v>
      </c>
      <c r="M137" s="26">
        <f t="shared" si="9"/>
        <v>3.507748251198999E-05</v>
      </c>
      <c r="N137" s="13" t="s">
        <v>5</v>
      </c>
    </row>
    <row r="138" spans="2:14" s="34" customFormat="1" ht="12.75">
      <c r="B138" s="38" t="s">
        <v>12</v>
      </c>
      <c r="C138" s="14" t="s">
        <v>32</v>
      </c>
      <c r="D138" s="117">
        <v>3.9599999999999994E-05</v>
      </c>
      <c r="E138" s="28"/>
      <c r="F138" s="38" t="s">
        <v>5</v>
      </c>
      <c r="G138" s="34" t="s">
        <v>114</v>
      </c>
      <c r="H138" s="138"/>
      <c r="I138"/>
      <c r="J138" s="13"/>
      <c r="K138" s="13"/>
      <c r="L138" s="13"/>
      <c r="M138" s="13"/>
      <c r="N138" s="13"/>
    </row>
    <row r="139" spans="2:14" s="3" customFormat="1" ht="12.75">
      <c r="B139" s="36" t="s">
        <v>13</v>
      </c>
      <c r="C139" s="27" t="s">
        <v>25</v>
      </c>
      <c r="D139" s="106">
        <f aca="true" t="shared" si="10" ref="D139:D146">M139</f>
        <v>3.9168E-06</v>
      </c>
      <c r="E139" s="55" t="s">
        <v>17</v>
      </c>
      <c r="F139" s="8" t="s">
        <v>5</v>
      </c>
      <c r="G139" s="34" t="s">
        <v>68</v>
      </c>
      <c r="H139" s="136" t="s">
        <v>66</v>
      </c>
      <c r="I139" s="7">
        <v>2.72E-07</v>
      </c>
      <c r="J139" s="26" t="s">
        <v>74</v>
      </c>
      <c r="K139" s="13">
        <v>14.4</v>
      </c>
      <c r="L139" s="13" t="s">
        <v>86</v>
      </c>
      <c r="M139" s="26">
        <f aca="true" t="shared" si="11" ref="M139:M146">I139*K139</f>
        <v>3.9168E-06</v>
      </c>
      <c r="N139" s="13" t="s">
        <v>5</v>
      </c>
    </row>
    <row r="140" spans="2:14" s="34" customFormat="1" ht="12.75">
      <c r="B140" s="31" t="s">
        <v>45</v>
      </c>
      <c r="C140" s="27" t="s">
        <v>56</v>
      </c>
      <c r="D140" s="106">
        <f t="shared" si="10"/>
        <v>3.385568031574536E-05</v>
      </c>
      <c r="E140" s="55" t="s">
        <v>17</v>
      </c>
      <c r="F140" s="8" t="s">
        <v>5</v>
      </c>
      <c r="G140" s="34" t="s">
        <v>68</v>
      </c>
      <c r="H140" s="127" t="s">
        <v>66</v>
      </c>
      <c r="I140" s="7">
        <v>2.35108891081565E-06</v>
      </c>
      <c r="J140" s="26" t="s">
        <v>74</v>
      </c>
      <c r="K140" s="13">
        <v>14.4</v>
      </c>
      <c r="L140" s="13" t="s">
        <v>86</v>
      </c>
      <c r="M140" s="26">
        <f t="shared" si="11"/>
        <v>3.385568031574536E-05</v>
      </c>
      <c r="N140" s="13" t="s">
        <v>5</v>
      </c>
    </row>
    <row r="141" spans="2:14" s="34" customFormat="1" ht="12.75">
      <c r="B141" s="38" t="s">
        <v>38</v>
      </c>
      <c r="C141" s="14">
        <v>600</v>
      </c>
      <c r="D141" s="108">
        <f t="shared" si="10"/>
        <v>1.1865599999999999E-09</v>
      </c>
      <c r="E141" s="103" t="s">
        <v>48</v>
      </c>
      <c r="F141" s="38" t="s">
        <v>5</v>
      </c>
      <c r="G141" s="34" t="s">
        <v>69</v>
      </c>
      <c r="H141" s="127" t="s">
        <v>66</v>
      </c>
      <c r="I141" s="26">
        <v>8.24E-11</v>
      </c>
      <c r="J141" s="26" t="s">
        <v>74</v>
      </c>
      <c r="K141" s="13">
        <v>14.4</v>
      </c>
      <c r="L141" s="13" t="s">
        <v>86</v>
      </c>
      <c r="M141" s="26">
        <f t="shared" si="11"/>
        <v>1.1865599999999999E-09</v>
      </c>
      <c r="N141" s="13" t="s">
        <v>5</v>
      </c>
    </row>
    <row r="142" spans="2:14" s="34" customFormat="1" ht="12.75">
      <c r="B142" s="31" t="s">
        <v>37</v>
      </c>
      <c r="C142" s="27" t="s">
        <v>49</v>
      </c>
      <c r="D142" s="106">
        <f t="shared" si="10"/>
        <v>0.014688000000000001</v>
      </c>
      <c r="E142" s="55" t="s">
        <v>48</v>
      </c>
      <c r="F142" s="8" t="s">
        <v>5</v>
      </c>
      <c r="G142" s="34" t="s">
        <v>69</v>
      </c>
      <c r="H142" s="136" t="s">
        <v>66</v>
      </c>
      <c r="I142" s="7">
        <v>0.00102</v>
      </c>
      <c r="J142" s="26" t="s">
        <v>74</v>
      </c>
      <c r="K142" s="13">
        <v>14.4</v>
      </c>
      <c r="L142" s="13" t="s">
        <v>86</v>
      </c>
      <c r="M142" s="26">
        <f t="shared" si="11"/>
        <v>0.014688000000000001</v>
      </c>
      <c r="N142" s="13" t="s">
        <v>5</v>
      </c>
    </row>
    <row r="143" spans="2:14" s="3" customFormat="1" ht="12.75">
      <c r="B143" s="38" t="s">
        <v>40</v>
      </c>
      <c r="C143" s="14" t="s">
        <v>51</v>
      </c>
      <c r="D143" s="106">
        <f t="shared" si="10"/>
        <v>0.0013150163592736733</v>
      </c>
      <c r="E143" s="55" t="s">
        <v>48</v>
      </c>
      <c r="F143" s="38" t="s">
        <v>5</v>
      </c>
      <c r="G143" s="34" t="s">
        <v>68</v>
      </c>
      <c r="H143" s="127" t="s">
        <v>66</v>
      </c>
      <c r="I143" s="7">
        <v>9.13205805051162E-05</v>
      </c>
      <c r="J143" s="26" t="s">
        <v>74</v>
      </c>
      <c r="K143" s="13">
        <v>14.4</v>
      </c>
      <c r="L143" s="13" t="s">
        <v>86</v>
      </c>
      <c r="M143" s="26">
        <f t="shared" si="11"/>
        <v>0.0013150163592736733</v>
      </c>
      <c r="N143" s="13" t="s">
        <v>5</v>
      </c>
    </row>
    <row r="144" spans="2:14" s="3" customFormat="1" ht="12.75">
      <c r="B144" s="38" t="s">
        <v>41</v>
      </c>
      <c r="C144" s="14" t="s">
        <v>52</v>
      </c>
      <c r="D144" s="106">
        <f t="shared" si="10"/>
        <v>1.533485466010512E-05</v>
      </c>
      <c r="E144" s="55" t="s">
        <v>48</v>
      </c>
      <c r="F144" s="38" t="s">
        <v>5</v>
      </c>
      <c r="G144" s="34" t="s">
        <v>68</v>
      </c>
      <c r="H144" s="127" t="s">
        <v>66</v>
      </c>
      <c r="I144" s="7">
        <v>1.0649204625073E-06</v>
      </c>
      <c r="J144" s="26" t="s">
        <v>74</v>
      </c>
      <c r="K144" s="13">
        <v>14.4</v>
      </c>
      <c r="L144" s="13" t="s">
        <v>86</v>
      </c>
      <c r="M144" s="26">
        <f t="shared" si="11"/>
        <v>1.533485466010512E-05</v>
      </c>
      <c r="N144" s="13" t="s">
        <v>5</v>
      </c>
    </row>
    <row r="145" spans="2:14" s="3" customFormat="1" ht="12.75">
      <c r="B145" s="38" t="s">
        <v>42</v>
      </c>
      <c r="C145" s="14" t="s">
        <v>53</v>
      </c>
      <c r="D145" s="106">
        <f t="shared" si="10"/>
        <v>4.037081336925163E-05</v>
      </c>
      <c r="E145" s="55" t="s">
        <v>48</v>
      </c>
      <c r="F145" s="38" t="s">
        <v>5</v>
      </c>
      <c r="G145" s="34" t="s">
        <v>68</v>
      </c>
      <c r="H145" s="127" t="s">
        <v>66</v>
      </c>
      <c r="I145" s="7">
        <v>2.80352870619803E-06</v>
      </c>
      <c r="J145" s="26" t="s">
        <v>74</v>
      </c>
      <c r="K145" s="13">
        <v>14.4</v>
      </c>
      <c r="L145" s="13" t="s">
        <v>86</v>
      </c>
      <c r="M145" s="26">
        <f t="shared" si="11"/>
        <v>4.037081336925163E-05</v>
      </c>
      <c r="N145" s="13" t="s">
        <v>5</v>
      </c>
    </row>
    <row r="146" spans="2:14" s="3" customFormat="1" ht="12.75">
      <c r="B146" s="31" t="s">
        <v>36</v>
      </c>
      <c r="C146" s="18">
        <v>246</v>
      </c>
      <c r="D146" s="109">
        <f t="shared" si="10"/>
        <v>0.0060768</v>
      </c>
      <c r="E146" s="17" t="s">
        <v>14</v>
      </c>
      <c r="F146" s="38" t="s">
        <v>5</v>
      </c>
      <c r="G146" s="34" t="s">
        <v>60</v>
      </c>
      <c r="H146" s="133">
        <v>10200901</v>
      </c>
      <c r="I146" s="7">
        <v>0.000422</v>
      </c>
      <c r="J146" s="26" t="s">
        <v>74</v>
      </c>
      <c r="K146" s="13">
        <v>14.4</v>
      </c>
      <c r="L146" s="13" t="s">
        <v>86</v>
      </c>
      <c r="M146" s="26">
        <f t="shared" si="11"/>
        <v>0.0060768</v>
      </c>
      <c r="N146" s="26" t="s">
        <v>5</v>
      </c>
    </row>
    <row r="147" spans="2:7" s="3" customFormat="1" ht="12.75">
      <c r="B147" s="8"/>
      <c r="C147" s="27"/>
      <c r="D147" s="117"/>
      <c r="E147" s="28"/>
      <c r="F147" s="8"/>
      <c r="G147" s="34"/>
    </row>
    <row r="148" spans="2:7" s="3" customFormat="1" ht="12.75">
      <c r="B148" s="8"/>
      <c r="C148" s="27"/>
      <c r="D148" s="117"/>
      <c r="E148" s="28"/>
      <c r="F148" s="8"/>
      <c r="G148" s="34"/>
    </row>
    <row r="149" spans="2:7" s="63" customFormat="1" ht="18">
      <c r="B149" s="58" t="s">
        <v>24</v>
      </c>
      <c r="C149" s="59"/>
      <c r="D149" s="118"/>
      <c r="E149" s="64"/>
      <c r="F149" s="61"/>
      <c r="G149" s="65"/>
    </row>
    <row r="150" spans="2:14" s="3" customFormat="1" ht="12.75">
      <c r="B150" s="41" t="s">
        <v>89</v>
      </c>
      <c r="C150" s="27"/>
      <c r="D150" s="117"/>
      <c r="E150" s="28"/>
      <c r="F150" s="8"/>
      <c r="G150" s="34"/>
      <c r="H150" s="11" t="s">
        <v>90</v>
      </c>
      <c r="I150"/>
      <c r="J150"/>
      <c r="K150"/>
      <c r="L150"/>
      <c r="M150"/>
      <c r="N150"/>
    </row>
    <row r="151" spans="1:14" s="22" customFormat="1" ht="12.75">
      <c r="A151" s="43"/>
      <c r="B151" s="8"/>
      <c r="C151" s="27"/>
      <c r="D151" s="117"/>
      <c r="E151" s="28"/>
      <c r="F151" s="8"/>
      <c r="G151" s="29"/>
      <c r="H151" s="2" t="s">
        <v>59</v>
      </c>
      <c r="I151"/>
      <c r="J151"/>
      <c r="K151"/>
      <c r="L151"/>
      <c r="M151"/>
      <c r="N151"/>
    </row>
    <row r="152" spans="1:14" ht="25.5">
      <c r="A152" s="3"/>
      <c r="B152" s="46" t="s">
        <v>34</v>
      </c>
      <c r="C152" s="47" t="s">
        <v>30</v>
      </c>
      <c r="D152" s="48" t="s">
        <v>29</v>
      </c>
      <c r="E152" s="49" t="s">
        <v>15</v>
      </c>
      <c r="F152" s="48" t="s">
        <v>28</v>
      </c>
      <c r="G152" s="50" t="s">
        <v>33</v>
      </c>
      <c r="H152" s="67" t="s">
        <v>58</v>
      </c>
      <c r="I152" s="173" t="s">
        <v>64</v>
      </c>
      <c r="J152" s="173"/>
      <c r="K152" s="173" t="s">
        <v>65</v>
      </c>
      <c r="L152" s="173"/>
      <c r="M152" s="173" t="s">
        <v>57</v>
      </c>
      <c r="N152" s="173"/>
    </row>
    <row r="153" spans="1:14" ht="12.75">
      <c r="A153" s="3"/>
      <c r="B153" s="31" t="s">
        <v>46</v>
      </c>
      <c r="C153" s="27" t="s">
        <v>31</v>
      </c>
      <c r="D153" s="106">
        <f aca="true" t="shared" si="12" ref="D153:D158">M153</f>
        <v>0.0048393</v>
      </c>
      <c r="E153" s="55" t="s">
        <v>48</v>
      </c>
      <c r="F153" s="8" t="s">
        <v>5</v>
      </c>
      <c r="G153" s="34" t="s">
        <v>68</v>
      </c>
      <c r="H153" s="127" t="s">
        <v>66</v>
      </c>
      <c r="I153" s="7">
        <v>0.000283</v>
      </c>
      <c r="J153" s="26" t="s">
        <v>74</v>
      </c>
      <c r="K153" s="13">
        <v>17.1</v>
      </c>
      <c r="L153" s="13" t="s">
        <v>86</v>
      </c>
      <c r="M153" s="26">
        <f aca="true" t="shared" si="13" ref="M153:M158">I153*K153</f>
        <v>0.0048393</v>
      </c>
      <c r="N153" s="13" t="s">
        <v>5</v>
      </c>
    </row>
    <row r="154" spans="1:14" s="13" customFormat="1" ht="12.75">
      <c r="A154" s="34"/>
      <c r="B154" s="31" t="s">
        <v>35</v>
      </c>
      <c r="C154" s="37" t="s">
        <v>19</v>
      </c>
      <c r="D154" s="105">
        <f t="shared" si="12"/>
        <v>0.004446</v>
      </c>
      <c r="E154" s="16" t="s">
        <v>48</v>
      </c>
      <c r="F154" s="38" t="s">
        <v>5</v>
      </c>
      <c r="G154" s="34" t="s">
        <v>69</v>
      </c>
      <c r="H154" s="136" t="s">
        <v>66</v>
      </c>
      <c r="I154" s="7">
        <v>0.00026</v>
      </c>
      <c r="J154" s="26" t="s">
        <v>74</v>
      </c>
      <c r="K154" s="13">
        <v>17.1</v>
      </c>
      <c r="L154" s="13" t="s">
        <v>86</v>
      </c>
      <c r="M154" s="26">
        <f t="shared" si="13"/>
        <v>0.004446</v>
      </c>
      <c r="N154" s="13" t="s">
        <v>5</v>
      </c>
    </row>
    <row r="155" spans="1:14" s="13" customFormat="1" ht="12.75">
      <c r="A155" s="34"/>
      <c r="B155" s="38" t="s">
        <v>43</v>
      </c>
      <c r="C155" s="14" t="s">
        <v>54</v>
      </c>
      <c r="D155" s="119">
        <f t="shared" si="12"/>
        <v>3.2148000000000005E-05</v>
      </c>
      <c r="E155" s="102" t="s">
        <v>48</v>
      </c>
      <c r="F155" s="38" t="s">
        <v>5</v>
      </c>
      <c r="G155" s="34" t="s">
        <v>68</v>
      </c>
      <c r="H155" s="127" t="s">
        <v>66</v>
      </c>
      <c r="I155" s="7">
        <v>1.88E-06</v>
      </c>
      <c r="J155" s="26" t="s">
        <v>74</v>
      </c>
      <c r="K155" s="13">
        <v>17.1</v>
      </c>
      <c r="L155" s="13" t="s">
        <v>86</v>
      </c>
      <c r="M155" s="26">
        <f t="shared" si="13"/>
        <v>3.2148000000000005E-05</v>
      </c>
      <c r="N155" s="13" t="s">
        <v>5</v>
      </c>
    </row>
    <row r="156" spans="1:14" s="13" customFormat="1" ht="12.75">
      <c r="A156" s="34"/>
      <c r="B156" s="38" t="s">
        <v>39</v>
      </c>
      <c r="C156" s="14" t="s">
        <v>50</v>
      </c>
      <c r="D156" s="106">
        <f t="shared" si="12"/>
        <v>0.016758000000000002</v>
      </c>
      <c r="E156" s="55" t="s">
        <v>48</v>
      </c>
      <c r="F156" s="38" t="s">
        <v>5</v>
      </c>
      <c r="G156" s="34" t="s">
        <v>69</v>
      </c>
      <c r="H156" s="127" t="s">
        <v>66</v>
      </c>
      <c r="I156" s="7">
        <v>0.00098</v>
      </c>
      <c r="J156" s="26" t="s">
        <v>74</v>
      </c>
      <c r="K156" s="13">
        <v>17.1</v>
      </c>
      <c r="L156" s="13" t="s">
        <v>86</v>
      </c>
      <c r="M156" s="26">
        <f t="shared" si="13"/>
        <v>0.016758000000000002</v>
      </c>
      <c r="N156" s="13" t="s">
        <v>5</v>
      </c>
    </row>
    <row r="157" spans="1:14" ht="12.75">
      <c r="A157" s="3"/>
      <c r="B157" s="38" t="s">
        <v>44</v>
      </c>
      <c r="C157" s="14" t="s">
        <v>55</v>
      </c>
      <c r="D157" s="106">
        <f t="shared" si="12"/>
        <v>6.257365815192949E-06</v>
      </c>
      <c r="E157" s="55" t="s">
        <v>48</v>
      </c>
      <c r="F157" s="38" t="s">
        <v>5</v>
      </c>
      <c r="G157" s="34" t="s">
        <v>68</v>
      </c>
      <c r="H157" s="127" t="s">
        <v>66</v>
      </c>
      <c r="I157" s="7">
        <v>3.6592782544988E-07</v>
      </c>
      <c r="J157" s="26" t="s">
        <v>74</v>
      </c>
      <c r="K157" s="13">
        <v>17.1</v>
      </c>
      <c r="L157" s="13" t="s">
        <v>86</v>
      </c>
      <c r="M157" s="26">
        <f t="shared" si="13"/>
        <v>6.257365815192949E-06</v>
      </c>
      <c r="N157" s="13" t="s">
        <v>5</v>
      </c>
    </row>
    <row r="158" spans="1:14" s="13" customFormat="1" ht="12.75">
      <c r="A158" s="34"/>
      <c r="B158" s="38" t="s">
        <v>26</v>
      </c>
      <c r="C158" s="14" t="s">
        <v>27</v>
      </c>
      <c r="D158" s="106">
        <f t="shared" si="12"/>
        <v>4.165451048298811E-05</v>
      </c>
      <c r="E158" s="55" t="s">
        <v>48</v>
      </c>
      <c r="F158" s="38" t="s">
        <v>5</v>
      </c>
      <c r="G158" s="34" t="s">
        <v>68</v>
      </c>
      <c r="H158" s="136" t="s">
        <v>66</v>
      </c>
      <c r="I158" s="7">
        <v>2.43593628555486E-06</v>
      </c>
      <c r="J158" s="26" t="s">
        <v>74</v>
      </c>
      <c r="K158" s="13">
        <v>17.1</v>
      </c>
      <c r="L158" s="13" t="s">
        <v>86</v>
      </c>
      <c r="M158" s="26">
        <f t="shared" si="13"/>
        <v>4.165451048298811E-05</v>
      </c>
      <c r="N158" s="13" t="s">
        <v>5</v>
      </c>
    </row>
    <row r="159" spans="1:9" s="13" customFormat="1" ht="12.75">
      <c r="A159" s="34"/>
      <c r="B159" s="38" t="s">
        <v>12</v>
      </c>
      <c r="C159" s="14" t="s">
        <v>32</v>
      </c>
      <c r="D159" s="117">
        <v>4.7025E-05</v>
      </c>
      <c r="E159" s="28"/>
      <c r="F159" s="38" t="s">
        <v>5</v>
      </c>
      <c r="G159" s="34" t="s">
        <v>114</v>
      </c>
      <c r="H159" s="138"/>
      <c r="I159"/>
    </row>
    <row r="160" spans="1:14" s="13" customFormat="1" ht="12.75">
      <c r="A160" s="34"/>
      <c r="B160" s="38" t="s">
        <v>13</v>
      </c>
      <c r="C160" s="14" t="s">
        <v>25</v>
      </c>
      <c r="D160" s="106">
        <f aca="true" t="shared" si="14" ref="D160:D167">M160</f>
        <v>4.6512000000000005E-06</v>
      </c>
      <c r="E160" s="55" t="s">
        <v>17</v>
      </c>
      <c r="F160" s="38" t="s">
        <v>5</v>
      </c>
      <c r="G160" s="34" t="s">
        <v>68</v>
      </c>
      <c r="H160" s="136" t="s">
        <v>66</v>
      </c>
      <c r="I160" s="7">
        <v>2.72E-07</v>
      </c>
      <c r="J160" s="26" t="s">
        <v>74</v>
      </c>
      <c r="K160" s="13">
        <v>17.1</v>
      </c>
      <c r="L160" s="13" t="s">
        <v>86</v>
      </c>
      <c r="M160" s="26">
        <f aca="true" t="shared" si="15" ref="M160:M167">I160*K160</f>
        <v>4.6512000000000005E-06</v>
      </c>
      <c r="N160" s="13" t="s">
        <v>5</v>
      </c>
    </row>
    <row r="161" spans="1:14" s="13" customFormat="1" ht="12.75">
      <c r="A161" s="34"/>
      <c r="B161" s="38" t="s">
        <v>45</v>
      </c>
      <c r="C161" s="14" t="s">
        <v>56</v>
      </c>
      <c r="D161" s="106">
        <f t="shared" si="14"/>
        <v>4.0203620374947615E-05</v>
      </c>
      <c r="E161" s="55" t="s">
        <v>17</v>
      </c>
      <c r="F161" s="38" t="s">
        <v>5</v>
      </c>
      <c r="G161" s="34" t="s">
        <v>68</v>
      </c>
      <c r="H161" s="127" t="s">
        <v>66</v>
      </c>
      <c r="I161" s="7">
        <v>2.35108891081565E-06</v>
      </c>
      <c r="J161" s="26" t="s">
        <v>74</v>
      </c>
      <c r="K161" s="13">
        <v>17.1</v>
      </c>
      <c r="L161" s="13" t="s">
        <v>86</v>
      </c>
      <c r="M161" s="26">
        <f t="shared" si="15"/>
        <v>4.0203620374947615E-05</v>
      </c>
      <c r="N161" s="13" t="s">
        <v>5</v>
      </c>
    </row>
    <row r="162" spans="1:14" s="13" customFormat="1" ht="12.75">
      <c r="A162" s="34"/>
      <c r="B162" s="38" t="s">
        <v>38</v>
      </c>
      <c r="C162" s="14">
        <v>600</v>
      </c>
      <c r="D162" s="108">
        <f t="shared" si="14"/>
        <v>1.40904E-09</v>
      </c>
      <c r="E162" s="103" t="s">
        <v>48</v>
      </c>
      <c r="F162" s="38" t="s">
        <v>5</v>
      </c>
      <c r="G162" s="34" t="s">
        <v>69</v>
      </c>
      <c r="H162" s="127" t="s">
        <v>66</v>
      </c>
      <c r="I162" s="26">
        <v>8.24E-11</v>
      </c>
      <c r="J162" s="26" t="s">
        <v>74</v>
      </c>
      <c r="K162" s="13">
        <v>17.1</v>
      </c>
      <c r="L162" s="13" t="s">
        <v>86</v>
      </c>
      <c r="M162" s="26">
        <f t="shared" si="15"/>
        <v>1.40904E-09</v>
      </c>
      <c r="N162" s="13" t="s">
        <v>5</v>
      </c>
    </row>
    <row r="163" spans="1:14" s="13" customFormat="1" ht="12.75">
      <c r="A163" s="34"/>
      <c r="B163" s="38" t="s">
        <v>37</v>
      </c>
      <c r="C163" s="14" t="s">
        <v>49</v>
      </c>
      <c r="D163" s="106">
        <f t="shared" si="14"/>
        <v>0.017442000000000003</v>
      </c>
      <c r="E163" s="55" t="s">
        <v>48</v>
      </c>
      <c r="F163" s="38" t="s">
        <v>5</v>
      </c>
      <c r="G163" s="34" t="s">
        <v>69</v>
      </c>
      <c r="H163" s="136" t="s">
        <v>66</v>
      </c>
      <c r="I163" s="7">
        <v>0.00102</v>
      </c>
      <c r="J163" s="26" t="s">
        <v>74</v>
      </c>
      <c r="K163" s="13">
        <v>17.1</v>
      </c>
      <c r="L163" s="13" t="s">
        <v>86</v>
      </c>
      <c r="M163" s="26">
        <f t="shared" si="15"/>
        <v>0.017442000000000003</v>
      </c>
      <c r="N163" s="13" t="s">
        <v>5</v>
      </c>
    </row>
    <row r="164" spans="1:14" s="13" customFormat="1" ht="12.75">
      <c r="A164" s="34"/>
      <c r="B164" s="38" t="s">
        <v>40</v>
      </c>
      <c r="C164" s="14" t="s">
        <v>51</v>
      </c>
      <c r="D164" s="106">
        <f t="shared" si="14"/>
        <v>0.001561581926637487</v>
      </c>
      <c r="E164" s="55" t="s">
        <v>48</v>
      </c>
      <c r="F164" s="38" t="s">
        <v>5</v>
      </c>
      <c r="G164" s="34" t="s">
        <v>68</v>
      </c>
      <c r="H164" s="127" t="s">
        <v>66</v>
      </c>
      <c r="I164" s="7">
        <v>9.13205805051162E-05</v>
      </c>
      <c r="J164" s="26" t="s">
        <v>74</v>
      </c>
      <c r="K164" s="13">
        <v>17.1</v>
      </c>
      <c r="L164" s="13" t="s">
        <v>86</v>
      </c>
      <c r="M164" s="26">
        <f t="shared" si="15"/>
        <v>0.001561581926637487</v>
      </c>
      <c r="N164" s="13" t="s">
        <v>5</v>
      </c>
    </row>
    <row r="165" spans="1:14" s="13" customFormat="1" ht="12.75">
      <c r="A165" s="34"/>
      <c r="B165" s="38" t="s">
        <v>41</v>
      </c>
      <c r="C165" s="14" t="s">
        <v>52</v>
      </c>
      <c r="D165" s="106">
        <f t="shared" si="14"/>
        <v>1.821013990887483E-05</v>
      </c>
      <c r="E165" s="55" t="s">
        <v>48</v>
      </c>
      <c r="F165" s="38" t="s">
        <v>5</v>
      </c>
      <c r="G165" s="34" t="s">
        <v>68</v>
      </c>
      <c r="H165" s="127" t="s">
        <v>66</v>
      </c>
      <c r="I165" s="7">
        <v>1.0649204625073E-06</v>
      </c>
      <c r="J165" s="26" t="s">
        <v>74</v>
      </c>
      <c r="K165" s="13">
        <v>17.1</v>
      </c>
      <c r="L165" s="13" t="s">
        <v>86</v>
      </c>
      <c r="M165" s="26">
        <f t="shared" si="15"/>
        <v>1.821013990887483E-05</v>
      </c>
      <c r="N165" s="13" t="s">
        <v>5</v>
      </c>
    </row>
    <row r="166" spans="1:14" s="13" customFormat="1" ht="12.75">
      <c r="A166" s="34"/>
      <c r="B166" s="38" t="s">
        <v>42</v>
      </c>
      <c r="C166" s="14" t="s">
        <v>53</v>
      </c>
      <c r="D166" s="106">
        <f t="shared" si="14"/>
        <v>4.794034087598632E-05</v>
      </c>
      <c r="E166" s="55" t="s">
        <v>48</v>
      </c>
      <c r="F166" s="38" t="s">
        <v>5</v>
      </c>
      <c r="G166" s="34" t="s">
        <v>68</v>
      </c>
      <c r="H166" s="127" t="s">
        <v>66</v>
      </c>
      <c r="I166" s="7">
        <v>2.80352870619803E-06</v>
      </c>
      <c r="J166" s="26" t="s">
        <v>74</v>
      </c>
      <c r="K166" s="13">
        <v>17.1</v>
      </c>
      <c r="L166" s="13" t="s">
        <v>86</v>
      </c>
      <c r="M166" s="26">
        <f t="shared" si="15"/>
        <v>4.794034087598632E-05</v>
      </c>
      <c r="N166" s="13" t="s">
        <v>5</v>
      </c>
    </row>
    <row r="167" spans="1:14" ht="12.75">
      <c r="A167" s="3"/>
      <c r="B167" s="31" t="s">
        <v>36</v>
      </c>
      <c r="C167" s="18">
        <v>246</v>
      </c>
      <c r="D167" s="109">
        <f t="shared" si="14"/>
        <v>0.007216200000000001</v>
      </c>
      <c r="E167" s="17" t="s">
        <v>14</v>
      </c>
      <c r="F167" s="38" t="s">
        <v>5</v>
      </c>
      <c r="G167" s="34" t="s">
        <v>60</v>
      </c>
      <c r="H167" s="133">
        <v>10200901</v>
      </c>
      <c r="I167" s="7">
        <v>0.000422</v>
      </c>
      <c r="J167" s="26" t="s">
        <v>74</v>
      </c>
      <c r="K167" s="13">
        <v>17.1</v>
      </c>
      <c r="L167" s="13" t="s">
        <v>86</v>
      </c>
      <c r="M167" s="26">
        <f t="shared" si="15"/>
        <v>0.007216200000000001</v>
      </c>
      <c r="N167" s="26" t="s">
        <v>5</v>
      </c>
    </row>
    <row r="168" spans="1:7" ht="12.75">
      <c r="A168" s="3"/>
      <c r="B168" s="8"/>
      <c r="C168" s="27"/>
      <c r="D168" s="117"/>
      <c r="E168" s="28"/>
      <c r="F168" s="8"/>
      <c r="G168" s="13"/>
    </row>
    <row r="169" spans="1:7" ht="12.75">
      <c r="A169" s="3"/>
      <c r="B169" s="8"/>
      <c r="C169" s="27"/>
      <c r="D169" s="117"/>
      <c r="E169" s="28"/>
      <c r="F169" s="8"/>
      <c r="G169" s="13"/>
    </row>
    <row r="170" spans="1:7" s="76" customFormat="1" ht="18">
      <c r="A170" s="81"/>
      <c r="B170" s="77" t="s">
        <v>130</v>
      </c>
      <c r="C170" s="82"/>
      <c r="D170" s="120"/>
      <c r="E170" s="83"/>
      <c r="F170" s="84"/>
      <c r="G170" s="85"/>
    </row>
    <row r="171" spans="1:8" ht="12.75">
      <c r="A171" s="3"/>
      <c r="B171" s="56" t="s">
        <v>91</v>
      </c>
      <c r="C171" s="27"/>
      <c r="D171" s="117"/>
      <c r="E171" s="28"/>
      <c r="F171" s="8"/>
      <c r="G171" s="13"/>
      <c r="H171" s="11" t="s">
        <v>92</v>
      </c>
    </row>
    <row r="172" spans="1:8" ht="12.75">
      <c r="A172" s="3"/>
      <c r="B172" s="8"/>
      <c r="C172" s="27"/>
      <c r="D172" s="117"/>
      <c r="E172" s="28"/>
      <c r="F172" s="8"/>
      <c r="G172" s="13"/>
      <c r="H172" s="2" t="s">
        <v>59</v>
      </c>
    </row>
    <row r="173" spans="2:14" ht="25.5">
      <c r="B173" s="46" t="s">
        <v>34</v>
      </c>
      <c r="C173" s="47" t="s">
        <v>30</v>
      </c>
      <c r="D173" s="48" t="s">
        <v>29</v>
      </c>
      <c r="E173" s="49" t="s">
        <v>15</v>
      </c>
      <c r="F173" s="48" t="s">
        <v>28</v>
      </c>
      <c r="G173" s="50" t="s">
        <v>33</v>
      </c>
      <c r="H173" s="67" t="s">
        <v>58</v>
      </c>
      <c r="I173" s="173" t="s">
        <v>64</v>
      </c>
      <c r="J173" s="173"/>
      <c r="K173" s="173" t="s">
        <v>65</v>
      </c>
      <c r="L173" s="173"/>
      <c r="M173" s="173" t="s">
        <v>57</v>
      </c>
      <c r="N173" s="173"/>
    </row>
    <row r="174" spans="2:14" s="13" customFormat="1" ht="12.75">
      <c r="B174" s="38" t="s">
        <v>46</v>
      </c>
      <c r="C174" s="14" t="s">
        <v>31</v>
      </c>
      <c r="D174" s="109">
        <f>M174</f>
        <v>0.041240000000000006</v>
      </c>
      <c r="E174" s="17" t="s">
        <v>17</v>
      </c>
      <c r="F174" s="38" t="s">
        <v>6</v>
      </c>
      <c r="G174" s="34" t="s">
        <v>71</v>
      </c>
      <c r="H174" s="133">
        <v>20100201</v>
      </c>
      <c r="I174" s="26">
        <v>4E-05</v>
      </c>
      <c r="J174" s="26" t="s">
        <v>74</v>
      </c>
      <c r="K174" s="13">
        <v>1031</v>
      </c>
      <c r="L174" s="13" t="s">
        <v>96</v>
      </c>
      <c r="M174" s="26">
        <f>I174*K174</f>
        <v>0.041240000000000006</v>
      </c>
      <c r="N174" s="38" t="s">
        <v>6</v>
      </c>
    </row>
    <row r="175" spans="2:14" s="13" customFormat="1" ht="12.75">
      <c r="B175" s="31" t="s">
        <v>35</v>
      </c>
      <c r="C175" s="37" t="s">
        <v>19</v>
      </c>
      <c r="D175" s="109">
        <f>M175</f>
        <v>0.0065984</v>
      </c>
      <c r="E175" s="17" t="s">
        <v>17</v>
      </c>
      <c r="F175" s="38" t="s">
        <v>6</v>
      </c>
      <c r="G175" s="34" t="s">
        <v>71</v>
      </c>
      <c r="H175" s="68">
        <v>20100201</v>
      </c>
      <c r="I175" s="7">
        <v>6.4E-06</v>
      </c>
      <c r="J175" s="26" t="s">
        <v>74</v>
      </c>
      <c r="K175" s="13">
        <v>1031</v>
      </c>
      <c r="L175" s="13" t="s">
        <v>96</v>
      </c>
      <c r="M175" s="26">
        <f>I175*K175</f>
        <v>0.0065984</v>
      </c>
      <c r="N175" s="38" t="s">
        <v>6</v>
      </c>
    </row>
    <row r="176" spans="2:14" s="13" customFormat="1" ht="12.75">
      <c r="B176" s="38" t="s">
        <v>43</v>
      </c>
      <c r="C176" s="14" t="s">
        <v>54</v>
      </c>
      <c r="D176" s="110">
        <f>I176</f>
        <v>0.0002</v>
      </c>
      <c r="E176" s="25" t="s">
        <v>21</v>
      </c>
      <c r="F176" s="38" t="s">
        <v>6</v>
      </c>
      <c r="G176" s="34" t="s">
        <v>71</v>
      </c>
      <c r="H176" s="13">
        <v>10200602</v>
      </c>
      <c r="I176" s="26">
        <v>0.0002</v>
      </c>
      <c r="J176" s="38" t="s">
        <v>6</v>
      </c>
      <c r="M176" s="26">
        <f>I176</f>
        <v>0.0002</v>
      </c>
      <c r="N176" s="38" t="s">
        <v>6</v>
      </c>
    </row>
    <row r="177" spans="2:14" s="13" customFormat="1" ht="12.75">
      <c r="B177" s="38" t="s">
        <v>39</v>
      </c>
      <c r="C177" s="14" t="s">
        <v>50</v>
      </c>
      <c r="D177" s="109">
        <f>M177</f>
        <v>0.012372000000000001</v>
      </c>
      <c r="E177" s="17" t="s">
        <v>48</v>
      </c>
      <c r="F177" s="38" t="s">
        <v>6</v>
      </c>
      <c r="G177" s="13" t="s">
        <v>61</v>
      </c>
      <c r="H177" s="133">
        <v>20100201</v>
      </c>
      <c r="I177" s="26">
        <v>1.2E-05</v>
      </c>
      <c r="J177" s="26" t="s">
        <v>74</v>
      </c>
      <c r="K177" s="13">
        <v>1031</v>
      </c>
      <c r="L177" s="13" t="s">
        <v>96</v>
      </c>
      <c r="M177" s="26">
        <f>I177*K177</f>
        <v>0.012372000000000001</v>
      </c>
      <c r="N177" s="38" t="s">
        <v>6</v>
      </c>
    </row>
    <row r="178" spans="1:14" ht="12.75">
      <c r="A178" s="12"/>
      <c r="B178" s="38" t="s">
        <v>44</v>
      </c>
      <c r="C178" s="14" t="s">
        <v>55</v>
      </c>
      <c r="D178" s="110">
        <v>0.0071</v>
      </c>
      <c r="E178" s="25" t="s">
        <v>14</v>
      </c>
      <c r="F178" s="38" t="s">
        <v>6</v>
      </c>
      <c r="G178" s="13" t="s">
        <v>61</v>
      </c>
      <c r="H178" s="13">
        <v>20200201</v>
      </c>
      <c r="I178" s="26">
        <v>6.925E-06</v>
      </c>
      <c r="J178" s="26" t="s">
        <v>74</v>
      </c>
      <c r="K178" s="13">
        <v>1031</v>
      </c>
      <c r="L178" s="13" t="s">
        <v>96</v>
      </c>
      <c r="M178" s="26">
        <f>I178*K178</f>
        <v>0.007139675</v>
      </c>
      <c r="N178" s="38" t="s">
        <v>6</v>
      </c>
    </row>
    <row r="179" spans="2:14" s="13" customFormat="1" ht="12.75">
      <c r="B179" s="38" t="s">
        <v>26</v>
      </c>
      <c r="C179" s="14" t="s">
        <v>27</v>
      </c>
      <c r="D179" s="109">
        <f>M179</f>
        <v>0.013701989999999999</v>
      </c>
      <c r="E179" s="17" t="s">
        <v>14</v>
      </c>
      <c r="F179" s="38" t="s">
        <v>6</v>
      </c>
      <c r="G179" s="34" t="s">
        <v>71</v>
      </c>
      <c r="H179" s="132">
        <v>20200201</v>
      </c>
      <c r="I179" s="26">
        <v>1.329E-05</v>
      </c>
      <c r="J179" s="26" t="s">
        <v>74</v>
      </c>
      <c r="K179" s="13">
        <v>1031</v>
      </c>
      <c r="L179" s="13" t="s">
        <v>96</v>
      </c>
      <c r="M179" s="26">
        <f>I179*K179</f>
        <v>0.013701989999999999</v>
      </c>
      <c r="N179" s="38" t="s">
        <v>6</v>
      </c>
    </row>
    <row r="180" spans="2:14" s="29" customFormat="1" ht="12.75">
      <c r="B180" s="38" t="s">
        <v>12</v>
      </c>
      <c r="C180" s="14" t="s">
        <v>32</v>
      </c>
      <c r="D180" s="117">
        <v>0.0132</v>
      </c>
      <c r="E180" s="23"/>
      <c r="F180" s="38" t="s">
        <v>6</v>
      </c>
      <c r="G180" s="34" t="s">
        <v>113</v>
      </c>
      <c r="H180" s="13"/>
      <c r="I180" s="13"/>
      <c r="J180" s="13"/>
      <c r="K180" s="13"/>
      <c r="L180" s="13"/>
      <c r="M180" s="13"/>
      <c r="N180" s="13"/>
    </row>
    <row r="181" spans="2:14" s="13" customFormat="1" ht="12.75">
      <c r="B181" s="38" t="s">
        <v>13</v>
      </c>
      <c r="C181" s="14" t="s">
        <v>25</v>
      </c>
      <c r="D181" s="117">
        <v>0.000548</v>
      </c>
      <c r="E181" s="23"/>
      <c r="F181" s="38" t="s">
        <v>6</v>
      </c>
      <c r="G181" s="34" t="s">
        <v>113</v>
      </c>
      <c r="H181" s="132"/>
      <c r="I181" s="26"/>
      <c r="J181" s="26"/>
      <c r="M181" s="26"/>
      <c r="N181" s="38"/>
    </row>
    <row r="182" spans="2:14" s="13" customFormat="1" ht="12.75">
      <c r="B182" s="38" t="s">
        <v>45</v>
      </c>
      <c r="C182" s="14" t="s">
        <v>56</v>
      </c>
      <c r="D182" s="109">
        <f>M182</f>
        <v>8.4E-05</v>
      </c>
      <c r="E182" s="17" t="s">
        <v>16</v>
      </c>
      <c r="F182" s="38" t="s">
        <v>6</v>
      </c>
      <c r="G182" s="34" t="s">
        <v>71</v>
      </c>
      <c r="H182" s="13">
        <v>10200602</v>
      </c>
      <c r="I182" s="26">
        <v>8.4E-05</v>
      </c>
      <c r="J182" s="38" t="s">
        <v>6</v>
      </c>
      <c r="M182" s="26">
        <f>I182</f>
        <v>8.4E-05</v>
      </c>
      <c r="N182" s="38" t="s">
        <v>6</v>
      </c>
    </row>
    <row r="183" spans="2:14" s="13" customFormat="1" ht="12.75">
      <c r="B183" s="38" t="s">
        <v>38</v>
      </c>
      <c r="C183" s="14">
        <v>600</v>
      </c>
      <c r="D183" s="117">
        <v>0</v>
      </c>
      <c r="E183" s="28"/>
      <c r="F183" s="38" t="s">
        <v>6</v>
      </c>
      <c r="G183" s="68" t="s">
        <v>119</v>
      </c>
      <c r="H183" s="29"/>
      <c r="I183" s="101"/>
      <c r="J183" s="101"/>
      <c r="K183" s="29"/>
      <c r="L183" s="29"/>
      <c r="M183" s="101">
        <f aca="true" t="shared" si="16" ref="M183:M188">I183*K183</f>
        <v>0</v>
      </c>
      <c r="N183" s="38" t="s">
        <v>6</v>
      </c>
    </row>
    <row r="184" spans="2:14" s="13" customFormat="1" ht="12.75">
      <c r="B184" s="38" t="s">
        <v>37</v>
      </c>
      <c r="C184" s="14" t="s">
        <v>49</v>
      </c>
      <c r="D184" s="115">
        <f>M184</f>
        <v>0.73201</v>
      </c>
      <c r="E184" s="25" t="s">
        <v>48</v>
      </c>
      <c r="F184" s="38" t="s">
        <v>6</v>
      </c>
      <c r="G184" s="13" t="s">
        <v>98</v>
      </c>
      <c r="H184" s="133">
        <v>20100201</v>
      </c>
      <c r="I184" s="26">
        <v>0.00071</v>
      </c>
      <c r="J184" s="26" t="s">
        <v>74</v>
      </c>
      <c r="K184" s="13">
        <v>1031</v>
      </c>
      <c r="L184" s="13" t="s">
        <v>96</v>
      </c>
      <c r="M184" s="26">
        <f t="shared" si="16"/>
        <v>0.73201</v>
      </c>
      <c r="N184" s="38" t="s">
        <v>6</v>
      </c>
    </row>
    <row r="185" spans="2:14" s="13" customFormat="1" ht="12.75">
      <c r="B185" s="38" t="s">
        <v>40</v>
      </c>
      <c r="C185" s="14" t="s">
        <v>51</v>
      </c>
      <c r="D185" s="110">
        <v>0.083</v>
      </c>
      <c r="E185" s="25" t="s">
        <v>14</v>
      </c>
      <c r="F185" s="38" t="s">
        <v>6</v>
      </c>
      <c r="G185" s="34" t="s">
        <v>71</v>
      </c>
      <c r="H185" s="13">
        <v>20200201</v>
      </c>
      <c r="I185" s="26">
        <v>8.02E-05</v>
      </c>
      <c r="J185" s="26" t="s">
        <v>74</v>
      </c>
      <c r="K185" s="13">
        <v>1031</v>
      </c>
      <c r="L185" s="13" t="s">
        <v>96</v>
      </c>
      <c r="M185" s="26">
        <f t="shared" si="16"/>
        <v>0.0826862</v>
      </c>
      <c r="N185" s="38" t="s">
        <v>6</v>
      </c>
    </row>
    <row r="186" spans="2:14" s="13" customFormat="1" ht="12.75">
      <c r="B186" s="38" t="s">
        <v>41</v>
      </c>
      <c r="C186" s="14" t="s">
        <v>52</v>
      </c>
      <c r="D186" s="109">
        <v>0.00026</v>
      </c>
      <c r="E186" s="17" t="s">
        <v>14</v>
      </c>
      <c r="F186" s="38" t="s">
        <v>6</v>
      </c>
      <c r="G186" s="34" t="s">
        <v>71</v>
      </c>
      <c r="H186" s="13">
        <v>20200201</v>
      </c>
      <c r="I186" s="26">
        <v>6.63E-06</v>
      </c>
      <c r="J186" s="26" t="s">
        <v>74</v>
      </c>
      <c r="K186" s="13">
        <v>1031</v>
      </c>
      <c r="L186" s="13" t="s">
        <v>96</v>
      </c>
      <c r="M186" s="26">
        <f t="shared" si="16"/>
        <v>0.00683553</v>
      </c>
      <c r="N186" s="38" t="s">
        <v>6</v>
      </c>
    </row>
    <row r="187" spans="2:14" s="13" customFormat="1" ht="12.75">
      <c r="B187" s="38" t="s">
        <v>42</v>
      </c>
      <c r="C187" s="14" t="s">
        <v>53</v>
      </c>
      <c r="D187" s="110">
        <f>M187</f>
        <v>0.11825569999999999</v>
      </c>
      <c r="E187" s="25" t="s">
        <v>14</v>
      </c>
      <c r="F187" s="38" t="s">
        <v>6</v>
      </c>
      <c r="G187" s="34" t="s">
        <v>71</v>
      </c>
      <c r="H187" s="13">
        <v>20200201</v>
      </c>
      <c r="I187" s="26">
        <v>0.0001147</v>
      </c>
      <c r="J187" s="26" t="s">
        <v>74</v>
      </c>
      <c r="K187" s="13">
        <v>1031</v>
      </c>
      <c r="L187" s="13" t="s">
        <v>96</v>
      </c>
      <c r="M187" s="26">
        <f t="shared" si="16"/>
        <v>0.11825569999999999</v>
      </c>
      <c r="N187" s="38" t="s">
        <v>6</v>
      </c>
    </row>
    <row r="188" spans="2:14" s="13" customFormat="1" ht="12.75">
      <c r="B188" s="31" t="s">
        <v>36</v>
      </c>
      <c r="C188" s="18">
        <v>246</v>
      </c>
      <c r="D188" s="135">
        <f>M188</f>
        <v>0.0006691189999999999</v>
      </c>
      <c r="E188" s="17" t="s">
        <v>17</v>
      </c>
      <c r="F188" s="8" t="s">
        <v>6</v>
      </c>
      <c r="G188" s="34" t="s">
        <v>71</v>
      </c>
      <c r="H188" s="13">
        <v>10200601</v>
      </c>
      <c r="I188" s="7">
        <v>6.49E-07</v>
      </c>
      <c r="J188" s="26" t="s">
        <v>74</v>
      </c>
      <c r="K188" s="13">
        <v>1031</v>
      </c>
      <c r="L188" s="13" t="s">
        <v>96</v>
      </c>
      <c r="M188" s="26">
        <f t="shared" si="16"/>
        <v>0.0006691189999999999</v>
      </c>
      <c r="N188" s="38" t="s">
        <v>6</v>
      </c>
    </row>
    <row r="189" spans="2:7" ht="12.75">
      <c r="B189" s="8"/>
      <c r="C189" s="27"/>
      <c r="D189" s="121"/>
      <c r="E189" s="28"/>
      <c r="F189" s="8"/>
      <c r="G189" s="12"/>
    </row>
    <row r="190" spans="2:7" ht="12.75">
      <c r="B190" s="8"/>
      <c r="C190" s="27"/>
      <c r="D190" s="121"/>
      <c r="E190" s="28"/>
      <c r="F190" s="8"/>
      <c r="G190" s="12"/>
    </row>
    <row r="191" spans="2:7" s="76" customFormat="1" ht="18">
      <c r="B191" s="77" t="s">
        <v>123</v>
      </c>
      <c r="C191" s="82"/>
      <c r="D191" s="122"/>
      <c r="E191" s="83"/>
      <c r="F191" s="84"/>
      <c r="G191" s="86"/>
    </row>
    <row r="192" spans="2:8" ht="12.75">
      <c r="B192" s="11" t="s">
        <v>91</v>
      </c>
      <c r="C192" s="5"/>
      <c r="D192" s="111"/>
      <c r="E192" s="14"/>
      <c r="F192" s="9"/>
      <c r="H192" s="11" t="s">
        <v>97</v>
      </c>
    </row>
    <row r="193" spans="2:8" ht="12.75">
      <c r="B193" s="11"/>
      <c r="C193" s="5"/>
      <c r="D193" s="111"/>
      <c r="E193" s="14"/>
      <c r="F193" s="9"/>
      <c r="H193" s="2" t="s">
        <v>59</v>
      </c>
    </row>
    <row r="194" spans="2:14" ht="25.5">
      <c r="B194" s="46" t="s">
        <v>34</v>
      </c>
      <c r="C194" s="47" t="s">
        <v>30</v>
      </c>
      <c r="D194" s="48" t="s">
        <v>29</v>
      </c>
      <c r="E194" s="49" t="s">
        <v>15</v>
      </c>
      <c r="F194" s="48" t="s">
        <v>28</v>
      </c>
      <c r="G194" s="50" t="s">
        <v>33</v>
      </c>
      <c r="H194" s="67" t="s">
        <v>58</v>
      </c>
      <c r="I194" s="173" t="s">
        <v>64</v>
      </c>
      <c r="J194" s="173"/>
      <c r="K194" s="173" t="s">
        <v>65</v>
      </c>
      <c r="L194" s="173"/>
      <c r="M194" s="173" t="s">
        <v>57</v>
      </c>
      <c r="N194" s="173"/>
    </row>
    <row r="195" spans="2:14" ht="12.75">
      <c r="B195" s="31" t="s">
        <v>46</v>
      </c>
      <c r="C195" s="27" t="s">
        <v>18</v>
      </c>
      <c r="D195" s="109">
        <f aca="true" t="shared" si="17" ref="D195:D200">M195</f>
        <v>0.0156712</v>
      </c>
      <c r="E195" s="17" t="s">
        <v>14</v>
      </c>
      <c r="F195" s="8" t="s">
        <v>6</v>
      </c>
      <c r="G195" s="13" t="s">
        <v>99</v>
      </c>
      <c r="H195">
        <v>10100602</v>
      </c>
      <c r="I195" s="134">
        <v>1.52E-05</v>
      </c>
      <c r="J195" s="26" t="s">
        <v>74</v>
      </c>
      <c r="K195" s="13">
        <v>1031</v>
      </c>
      <c r="L195" s="13" t="s">
        <v>96</v>
      </c>
      <c r="M195" s="26">
        <f>I195*K195</f>
        <v>0.0156712</v>
      </c>
      <c r="N195" s="38" t="s">
        <v>6</v>
      </c>
    </row>
    <row r="196" spans="2:14" s="13" customFormat="1" ht="12.75">
      <c r="B196" s="31" t="s">
        <v>35</v>
      </c>
      <c r="C196" s="37" t="s">
        <v>19</v>
      </c>
      <c r="D196" s="109">
        <f t="shared" si="17"/>
        <v>0.018558</v>
      </c>
      <c r="E196" s="17" t="s">
        <v>14</v>
      </c>
      <c r="F196" s="8" t="s">
        <v>6</v>
      </c>
      <c r="G196" s="34" t="s">
        <v>71</v>
      </c>
      <c r="H196" s="68">
        <v>10100602</v>
      </c>
      <c r="I196" s="7">
        <v>1.8E-05</v>
      </c>
      <c r="J196" s="26" t="s">
        <v>74</v>
      </c>
      <c r="K196" s="13">
        <v>1031</v>
      </c>
      <c r="L196" s="13" t="s">
        <v>96</v>
      </c>
      <c r="M196" s="26">
        <f>I196*K196</f>
        <v>0.018558</v>
      </c>
      <c r="N196" s="38" t="s">
        <v>6</v>
      </c>
    </row>
    <row r="197" spans="2:14" s="13" customFormat="1" ht="12.75">
      <c r="B197" s="31" t="s">
        <v>43</v>
      </c>
      <c r="C197" s="18">
        <v>7440382</v>
      </c>
      <c r="D197" s="110">
        <f t="shared" si="17"/>
        <v>0.0002</v>
      </c>
      <c r="E197" s="25" t="s">
        <v>21</v>
      </c>
      <c r="F197" s="38" t="s">
        <v>6</v>
      </c>
      <c r="G197" s="34" t="s">
        <v>71</v>
      </c>
      <c r="H197" s="13">
        <v>10200602</v>
      </c>
      <c r="I197" s="26"/>
      <c r="J197" s="38"/>
      <c r="M197" s="26">
        <v>0.0002</v>
      </c>
      <c r="N197" s="38" t="s">
        <v>6</v>
      </c>
    </row>
    <row r="198" spans="2:14" s="13" customFormat="1" ht="12.75">
      <c r="B198" s="38" t="s">
        <v>39</v>
      </c>
      <c r="C198" s="14">
        <v>71432</v>
      </c>
      <c r="D198" s="109">
        <f t="shared" si="17"/>
        <v>0.0021</v>
      </c>
      <c r="E198" s="17" t="s">
        <v>100</v>
      </c>
      <c r="F198" s="38" t="s">
        <v>6</v>
      </c>
      <c r="G198" s="34" t="s">
        <v>71</v>
      </c>
      <c r="H198" s="13">
        <v>10200602</v>
      </c>
      <c r="I198" s="26"/>
      <c r="J198" s="38"/>
      <c r="M198" s="26">
        <v>0.0021</v>
      </c>
      <c r="N198" s="38" t="s">
        <v>6</v>
      </c>
    </row>
    <row r="199" spans="2:14" ht="12.75">
      <c r="B199" s="38" t="s">
        <v>44</v>
      </c>
      <c r="C199" s="14">
        <v>7440439</v>
      </c>
      <c r="D199" s="109">
        <f t="shared" si="17"/>
        <v>0.0011</v>
      </c>
      <c r="E199" s="17" t="s">
        <v>16</v>
      </c>
      <c r="F199" s="38" t="s">
        <v>6</v>
      </c>
      <c r="G199" s="34" t="s">
        <v>71</v>
      </c>
      <c r="H199" s="13">
        <v>10200602</v>
      </c>
      <c r="I199" s="26"/>
      <c r="J199" s="38"/>
      <c r="K199" s="13"/>
      <c r="L199" s="13"/>
      <c r="M199" s="26">
        <v>0.0011</v>
      </c>
      <c r="N199" s="38" t="s">
        <v>6</v>
      </c>
    </row>
    <row r="200" spans="2:14" s="13" customFormat="1" ht="12.75">
      <c r="B200" s="38" t="s">
        <v>26</v>
      </c>
      <c r="C200" s="14" t="s">
        <v>27</v>
      </c>
      <c r="D200" s="109">
        <f t="shared" si="17"/>
        <v>0.0014</v>
      </c>
      <c r="E200" s="17" t="s">
        <v>16</v>
      </c>
      <c r="F200" s="38" t="s">
        <v>6</v>
      </c>
      <c r="G200" s="34" t="s">
        <v>71</v>
      </c>
      <c r="H200" s="132">
        <v>10200601</v>
      </c>
      <c r="I200" s="26"/>
      <c r="J200" s="38"/>
      <c r="M200" s="26">
        <v>0.0014</v>
      </c>
      <c r="N200" s="38" t="s">
        <v>6</v>
      </c>
    </row>
    <row r="201" spans="2:14" ht="12.75">
      <c r="B201" s="38" t="s">
        <v>12</v>
      </c>
      <c r="C201" s="14" t="s">
        <v>32</v>
      </c>
      <c r="D201" s="117">
        <v>0.00134</v>
      </c>
      <c r="E201" s="23"/>
      <c r="F201" s="38" t="s">
        <v>6</v>
      </c>
      <c r="G201" s="34" t="s">
        <v>113</v>
      </c>
      <c r="H201" s="13"/>
      <c r="I201" s="13"/>
      <c r="J201" s="13"/>
      <c r="K201" s="13"/>
      <c r="L201" s="13"/>
      <c r="M201" s="13"/>
      <c r="N201" s="13"/>
    </row>
    <row r="202" spans="2:14" s="13" customFormat="1" ht="12.75">
      <c r="B202" s="38" t="s">
        <v>13</v>
      </c>
      <c r="C202" s="14" t="s">
        <v>25</v>
      </c>
      <c r="D202" s="117">
        <v>5.6E-05</v>
      </c>
      <c r="E202" s="23"/>
      <c r="F202" s="38" t="s">
        <v>6</v>
      </c>
      <c r="G202" s="34" t="s">
        <v>113</v>
      </c>
      <c r="H202" s="132"/>
      <c r="I202" s="26"/>
      <c r="J202" s="26"/>
      <c r="M202" s="26"/>
      <c r="N202" s="38"/>
    </row>
    <row r="203" spans="2:14" s="13" customFormat="1" ht="12.75">
      <c r="B203" s="31" t="s">
        <v>45</v>
      </c>
      <c r="C203" s="18">
        <v>7440484</v>
      </c>
      <c r="D203" s="109">
        <f>M203</f>
        <v>8.4E-05</v>
      </c>
      <c r="E203" s="17" t="s">
        <v>16</v>
      </c>
      <c r="F203" s="38" t="s">
        <v>6</v>
      </c>
      <c r="G203" s="34" t="s">
        <v>71</v>
      </c>
      <c r="H203" s="13">
        <v>10200602</v>
      </c>
      <c r="I203" s="26"/>
      <c r="J203" s="38"/>
      <c r="M203" s="26">
        <v>8.4E-05</v>
      </c>
      <c r="N203" s="38" t="s">
        <v>6</v>
      </c>
    </row>
    <row r="204" spans="2:14" s="13" customFormat="1" ht="12.75">
      <c r="B204" s="38" t="s">
        <v>38</v>
      </c>
      <c r="C204" s="18">
        <v>600</v>
      </c>
      <c r="D204" s="117">
        <v>0</v>
      </c>
      <c r="E204" s="28"/>
      <c r="F204" s="38" t="s">
        <v>6</v>
      </c>
      <c r="G204" s="68" t="s">
        <v>119</v>
      </c>
      <c r="I204" s="7"/>
      <c r="J204" s="26"/>
      <c r="M204" s="26">
        <f>I204*K204</f>
        <v>0</v>
      </c>
      <c r="N204" s="38" t="s">
        <v>6</v>
      </c>
    </row>
    <row r="205" spans="2:14" s="13" customFormat="1" ht="12.75">
      <c r="B205" s="38" t="s">
        <v>37</v>
      </c>
      <c r="C205" s="14">
        <v>50000</v>
      </c>
      <c r="D205" s="109">
        <f>M205</f>
        <v>0.075</v>
      </c>
      <c r="E205" s="17" t="s">
        <v>100</v>
      </c>
      <c r="F205" s="38" t="s">
        <v>6</v>
      </c>
      <c r="G205" s="34" t="s">
        <v>71</v>
      </c>
      <c r="H205" s="13">
        <v>10200602</v>
      </c>
      <c r="I205" s="26"/>
      <c r="J205" s="38"/>
      <c r="M205" s="26">
        <v>0.075</v>
      </c>
      <c r="N205" s="38" t="s">
        <v>6</v>
      </c>
    </row>
    <row r="206" spans="2:14" ht="12.75">
      <c r="B206" s="38" t="s">
        <v>40</v>
      </c>
      <c r="C206" s="14">
        <v>7439965</v>
      </c>
      <c r="D206" s="109">
        <f>M206</f>
        <v>0.00038</v>
      </c>
      <c r="E206" s="17" t="s">
        <v>16</v>
      </c>
      <c r="F206" s="38" t="s">
        <v>6</v>
      </c>
      <c r="G206" s="34" t="s">
        <v>71</v>
      </c>
      <c r="H206" s="13">
        <v>10200602</v>
      </c>
      <c r="I206" s="26"/>
      <c r="J206" s="38"/>
      <c r="K206" s="13"/>
      <c r="L206" s="13"/>
      <c r="M206" s="26">
        <v>0.00038</v>
      </c>
      <c r="N206" s="38" t="s">
        <v>6</v>
      </c>
    </row>
    <row r="207" spans="2:14" s="13" customFormat="1" ht="12.75">
      <c r="B207" s="38" t="s">
        <v>41</v>
      </c>
      <c r="C207" s="14">
        <v>7439976</v>
      </c>
      <c r="D207" s="109">
        <f>M207</f>
        <v>0.00026</v>
      </c>
      <c r="E207" s="17" t="s">
        <v>16</v>
      </c>
      <c r="F207" s="38" t="s">
        <v>6</v>
      </c>
      <c r="G207" s="34" t="s">
        <v>71</v>
      </c>
      <c r="H207" s="13">
        <v>10200602</v>
      </c>
      <c r="I207" s="26"/>
      <c r="J207" s="38"/>
      <c r="M207" s="26">
        <v>0.00026</v>
      </c>
      <c r="N207" s="38" t="s">
        <v>6</v>
      </c>
    </row>
    <row r="208" spans="2:14" ht="12.75">
      <c r="B208" s="38" t="s">
        <v>42</v>
      </c>
      <c r="C208" s="14">
        <v>7440020</v>
      </c>
      <c r="D208" s="109">
        <f>M208</f>
        <v>0.0021</v>
      </c>
      <c r="E208" s="17" t="s">
        <v>17</v>
      </c>
      <c r="F208" s="38" t="s">
        <v>6</v>
      </c>
      <c r="G208" s="34" t="s">
        <v>71</v>
      </c>
      <c r="H208" s="13">
        <v>10200602</v>
      </c>
      <c r="I208" s="26"/>
      <c r="J208" s="38"/>
      <c r="K208" s="13"/>
      <c r="L208" s="13"/>
      <c r="M208" s="26">
        <v>0.0021</v>
      </c>
      <c r="N208" s="38" t="s">
        <v>6</v>
      </c>
    </row>
    <row r="209" spans="2:14" ht="12.75">
      <c r="B209" s="31" t="s">
        <v>36</v>
      </c>
      <c r="C209" s="18">
        <v>246</v>
      </c>
      <c r="D209" s="110">
        <f>M209</f>
        <v>0.0006691189999999999</v>
      </c>
      <c r="E209" s="33" t="s">
        <v>14</v>
      </c>
      <c r="F209" s="8" t="s">
        <v>6</v>
      </c>
      <c r="G209" s="34" t="s">
        <v>71</v>
      </c>
      <c r="H209" s="68">
        <v>10200601</v>
      </c>
      <c r="I209" s="7">
        <v>6.49E-07</v>
      </c>
      <c r="J209" s="26" t="s">
        <v>74</v>
      </c>
      <c r="K209" s="13">
        <v>1031</v>
      </c>
      <c r="L209" s="13" t="s">
        <v>96</v>
      </c>
      <c r="M209" s="26">
        <f>I209*K209</f>
        <v>0.0006691189999999999</v>
      </c>
      <c r="N209" s="38" t="s">
        <v>6</v>
      </c>
    </row>
    <row r="210" spans="2:6" ht="12.75">
      <c r="B210" s="53"/>
      <c r="C210" s="4"/>
      <c r="D210" s="111"/>
      <c r="E210" s="14"/>
      <c r="F210" s="9"/>
    </row>
    <row r="211" spans="3:6" ht="12.75">
      <c r="C211" s="4"/>
      <c r="D211" s="111"/>
      <c r="E211" s="14"/>
      <c r="F211" s="9"/>
    </row>
    <row r="212" spans="2:5" s="89" customFormat="1" ht="18">
      <c r="B212" s="87" t="s">
        <v>8</v>
      </c>
      <c r="C212" s="88"/>
      <c r="D212" s="88"/>
      <c r="E212" s="88"/>
    </row>
    <row r="213" spans="2:8" ht="12.75">
      <c r="B213" s="51" t="s">
        <v>93</v>
      </c>
      <c r="C213" s="21"/>
      <c r="D213" s="21"/>
      <c r="E213" s="21"/>
      <c r="H213" s="11" t="s">
        <v>94</v>
      </c>
    </row>
    <row r="214" spans="2:14" s="43" customFormat="1" ht="12.75">
      <c r="B214" s="42"/>
      <c r="C214" s="18"/>
      <c r="D214" s="123"/>
      <c r="E214" s="52"/>
      <c r="F214" s="9"/>
      <c r="H214" s="2" t="s">
        <v>59</v>
      </c>
      <c r="I214"/>
      <c r="J214"/>
      <c r="K214"/>
      <c r="L214"/>
      <c r="M214"/>
      <c r="N214"/>
    </row>
    <row r="215" spans="2:14" ht="25.5">
      <c r="B215" s="46" t="s">
        <v>34</v>
      </c>
      <c r="C215" s="47" t="s">
        <v>30</v>
      </c>
      <c r="D215" s="48" t="s">
        <v>29</v>
      </c>
      <c r="E215" s="49" t="s">
        <v>15</v>
      </c>
      <c r="F215" s="48" t="s">
        <v>28</v>
      </c>
      <c r="G215" s="50" t="s">
        <v>33</v>
      </c>
      <c r="H215" s="67" t="s">
        <v>58</v>
      </c>
      <c r="I215" s="173" t="s">
        <v>64</v>
      </c>
      <c r="J215" s="173"/>
      <c r="K215" s="173" t="s">
        <v>65</v>
      </c>
      <c r="L215" s="173"/>
      <c r="M215" s="173" t="s">
        <v>57</v>
      </c>
      <c r="N215" s="173"/>
    </row>
    <row r="216" spans="2:14" ht="12.75">
      <c r="B216" s="31" t="s">
        <v>46</v>
      </c>
      <c r="C216" s="27" t="s">
        <v>31</v>
      </c>
      <c r="D216" s="109">
        <f aca="true" t="shared" si="18" ref="D216:D221">M216</f>
        <v>0.00057</v>
      </c>
      <c r="E216" s="17" t="s">
        <v>17</v>
      </c>
      <c r="F216" s="8" t="s">
        <v>5</v>
      </c>
      <c r="G216" s="34" t="s">
        <v>136</v>
      </c>
      <c r="H216" s="133">
        <v>10100202</v>
      </c>
      <c r="I216" s="7"/>
      <c r="J216" s="26"/>
      <c r="K216" s="13"/>
      <c r="L216" s="13"/>
      <c r="M216" s="7">
        <v>0.00057</v>
      </c>
      <c r="N216" s="26" t="s">
        <v>5</v>
      </c>
    </row>
    <row r="217" spans="2:15" s="13" customFormat="1" ht="12.75">
      <c r="B217" s="31" t="s">
        <v>35</v>
      </c>
      <c r="C217" s="37" t="s">
        <v>19</v>
      </c>
      <c r="D217" s="109">
        <f t="shared" si="18"/>
        <v>0.00029</v>
      </c>
      <c r="E217" s="17" t="s">
        <v>16</v>
      </c>
      <c r="F217" s="8" t="s">
        <v>5</v>
      </c>
      <c r="G217" s="34"/>
      <c r="H217" s="136" t="s">
        <v>63</v>
      </c>
      <c r="I217" s="30"/>
      <c r="J217" s="26"/>
      <c r="M217" s="30">
        <v>0.00029</v>
      </c>
      <c r="N217" s="13" t="s">
        <v>5</v>
      </c>
      <c r="O217" s="26"/>
    </row>
    <row r="218" spans="2:14" s="13" customFormat="1" ht="12.75">
      <c r="B218" s="38" t="s">
        <v>43</v>
      </c>
      <c r="C218" s="27" t="s">
        <v>54</v>
      </c>
      <c r="D218" s="109">
        <f t="shared" si="18"/>
        <v>0.00041</v>
      </c>
      <c r="E218" s="17" t="s">
        <v>48</v>
      </c>
      <c r="F218" s="38" t="s">
        <v>5</v>
      </c>
      <c r="G218" s="34" t="s">
        <v>139</v>
      </c>
      <c r="H218" s="133">
        <v>10100202</v>
      </c>
      <c r="I218" s="26"/>
      <c r="J218" s="26"/>
      <c r="M218" s="26">
        <v>0.00041</v>
      </c>
      <c r="N218" s="26" t="s">
        <v>5</v>
      </c>
    </row>
    <row r="219" spans="2:14" s="13" customFormat="1" ht="12.75">
      <c r="B219" s="38" t="s">
        <v>39</v>
      </c>
      <c r="C219" s="14" t="s">
        <v>50</v>
      </c>
      <c r="D219" s="109">
        <f t="shared" si="18"/>
        <v>0.0013</v>
      </c>
      <c r="E219" s="17" t="s">
        <v>48</v>
      </c>
      <c r="F219" s="38" t="s">
        <v>5</v>
      </c>
      <c r="G219" s="34" t="s">
        <v>136</v>
      </c>
      <c r="H219" s="133">
        <v>10100202</v>
      </c>
      <c r="I219" s="26"/>
      <c r="J219" s="26"/>
      <c r="M219" s="26">
        <v>0.0013</v>
      </c>
      <c r="N219" s="26" t="s">
        <v>5</v>
      </c>
    </row>
    <row r="220" spans="2:14" s="13" customFormat="1" ht="12.75">
      <c r="B220" s="38" t="s">
        <v>44</v>
      </c>
      <c r="C220" s="27" t="s">
        <v>55</v>
      </c>
      <c r="D220" s="109">
        <f t="shared" si="18"/>
        <v>5.1E-05</v>
      </c>
      <c r="E220" s="17" t="s">
        <v>48</v>
      </c>
      <c r="F220" s="38" t="s">
        <v>5</v>
      </c>
      <c r="G220" s="34" t="s">
        <v>137</v>
      </c>
      <c r="H220" s="133">
        <v>10100202</v>
      </c>
      <c r="I220" s="26"/>
      <c r="J220" s="26"/>
      <c r="M220" s="26">
        <v>5.1E-05</v>
      </c>
      <c r="N220" s="26" t="s">
        <v>5</v>
      </c>
    </row>
    <row r="221" spans="2:14" s="13" customFormat="1" ht="12.75">
      <c r="B221" s="38" t="s">
        <v>26</v>
      </c>
      <c r="C221" s="27" t="s">
        <v>27</v>
      </c>
      <c r="D221" s="109">
        <f t="shared" si="18"/>
        <v>0.00026</v>
      </c>
      <c r="E221" s="17" t="s">
        <v>21</v>
      </c>
      <c r="F221" s="38" t="s">
        <v>5</v>
      </c>
      <c r="G221" s="34" t="s">
        <v>137</v>
      </c>
      <c r="H221" s="133">
        <v>10100202</v>
      </c>
      <c r="I221" s="26"/>
      <c r="J221" s="26"/>
      <c r="M221" s="26">
        <v>0.00026</v>
      </c>
      <c r="N221" s="26" t="s">
        <v>5</v>
      </c>
    </row>
    <row r="222" spans="2:13" s="13" customFormat="1" ht="12.75">
      <c r="B222" s="38" t="s">
        <v>12</v>
      </c>
      <c r="C222" s="14" t="s">
        <v>32</v>
      </c>
      <c r="D222" s="117">
        <v>0.000579</v>
      </c>
      <c r="E222" s="28"/>
      <c r="F222" s="38" t="s">
        <v>5</v>
      </c>
      <c r="G222" s="34" t="s">
        <v>111</v>
      </c>
      <c r="H222" s="133"/>
      <c r="I222" s="26"/>
      <c r="J222" s="26"/>
      <c r="M222" s="26"/>
    </row>
    <row r="223" spans="2:14" s="13" customFormat="1" ht="12.75">
      <c r="B223" s="38" t="s">
        <v>13</v>
      </c>
      <c r="C223" s="27" t="s">
        <v>25</v>
      </c>
      <c r="D223" s="109">
        <f aca="true" t="shared" si="19" ref="D223:D230">M223</f>
        <v>7.9E-05</v>
      </c>
      <c r="E223" s="17" t="s">
        <v>16</v>
      </c>
      <c r="F223" s="38" t="s">
        <v>5</v>
      </c>
      <c r="G223" s="34" t="s">
        <v>138</v>
      </c>
      <c r="H223" s="133">
        <v>10100202</v>
      </c>
      <c r="I223" s="26"/>
      <c r="M223" s="26">
        <v>7.9E-05</v>
      </c>
      <c r="N223" s="13" t="s">
        <v>5</v>
      </c>
    </row>
    <row r="224" spans="2:14" s="13" customFormat="1" ht="12.75">
      <c r="B224" s="38" t="s">
        <v>45</v>
      </c>
      <c r="C224" s="27" t="s">
        <v>56</v>
      </c>
      <c r="D224" s="109">
        <f t="shared" si="19"/>
        <v>0.0001</v>
      </c>
      <c r="E224" s="17" t="s">
        <v>48</v>
      </c>
      <c r="F224" s="38" t="s">
        <v>5</v>
      </c>
      <c r="G224" s="34" t="s">
        <v>138</v>
      </c>
      <c r="H224" s="133">
        <v>10100202</v>
      </c>
      <c r="I224" s="26"/>
      <c r="J224" s="26"/>
      <c r="M224" s="26">
        <v>0.0001</v>
      </c>
      <c r="N224" s="26" t="s">
        <v>5</v>
      </c>
    </row>
    <row r="225" spans="2:14" s="13" customFormat="1" ht="12.75">
      <c r="B225" s="38" t="s">
        <v>38</v>
      </c>
      <c r="C225" s="14">
        <v>600</v>
      </c>
      <c r="D225" s="106">
        <f t="shared" si="19"/>
        <v>3.14E-09</v>
      </c>
      <c r="E225" s="55"/>
      <c r="F225" s="38" t="s">
        <v>5</v>
      </c>
      <c r="G225" s="34" t="s">
        <v>47</v>
      </c>
      <c r="H225" s="137" t="s">
        <v>63</v>
      </c>
      <c r="I225" s="30"/>
      <c r="J225" s="101"/>
      <c r="K225" s="22"/>
      <c r="L225" s="22"/>
      <c r="M225" s="30">
        <v>3.14E-09</v>
      </c>
      <c r="N225" s="26" t="s">
        <v>5</v>
      </c>
    </row>
    <row r="226" spans="2:14" s="13" customFormat="1" ht="12.75">
      <c r="B226" s="38" t="s">
        <v>37</v>
      </c>
      <c r="C226" s="27" t="s">
        <v>49</v>
      </c>
      <c r="D226" s="109">
        <f t="shared" si="19"/>
        <v>0.00024</v>
      </c>
      <c r="E226" s="17" t="s">
        <v>48</v>
      </c>
      <c r="F226" s="38" t="s">
        <v>5</v>
      </c>
      <c r="G226" s="34" t="s">
        <v>136</v>
      </c>
      <c r="H226" s="133">
        <v>10100202</v>
      </c>
      <c r="I226" s="26"/>
      <c r="J226" s="26"/>
      <c r="M226" s="26">
        <v>0.00024</v>
      </c>
      <c r="N226" s="26" t="s">
        <v>5</v>
      </c>
    </row>
    <row r="227" spans="2:14" s="13" customFormat="1" ht="12.75">
      <c r="B227" s="38" t="s">
        <v>40</v>
      </c>
      <c r="C227" s="27" t="s">
        <v>51</v>
      </c>
      <c r="D227" s="109">
        <f t="shared" si="19"/>
        <v>0.00049</v>
      </c>
      <c r="E227" s="17" t="s">
        <v>48</v>
      </c>
      <c r="F227" s="38" t="s">
        <v>5</v>
      </c>
      <c r="G227" s="34" t="s">
        <v>139</v>
      </c>
      <c r="H227" s="133">
        <v>10100202</v>
      </c>
      <c r="I227" s="26"/>
      <c r="J227" s="26"/>
      <c r="M227" s="26">
        <v>0.00049</v>
      </c>
      <c r="N227" s="26" t="s">
        <v>5</v>
      </c>
    </row>
    <row r="228" spans="2:14" s="13" customFormat="1" ht="12.75">
      <c r="B228" s="38" t="s">
        <v>41</v>
      </c>
      <c r="C228" s="27" t="s">
        <v>52</v>
      </c>
      <c r="D228" s="109">
        <f t="shared" si="19"/>
        <v>8.3E-05</v>
      </c>
      <c r="E228" s="17" t="s">
        <v>48</v>
      </c>
      <c r="F228" s="38" t="s">
        <v>5</v>
      </c>
      <c r="G228" s="34" t="s">
        <v>139</v>
      </c>
      <c r="H228" s="133">
        <v>10100202</v>
      </c>
      <c r="I228" s="26"/>
      <c r="J228" s="26"/>
      <c r="M228" s="26">
        <v>8.3E-05</v>
      </c>
      <c r="N228" s="26" t="s">
        <v>5</v>
      </c>
    </row>
    <row r="229" spans="2:14" s="13" customFormat="1" ht="12.75">
      <c r="B229" s="38" t="s">
        <v>42</v>
      </c>
      <c r="C229" s="27" t="s">
        <v>53</v>
      </c>
      <c r="D229" s="109">
        <f t="shared" si="19"/>
        <v>0.00028</v>
      </c>
      <c r="E229" s="17" t="s">
        <v>48</v>
      </c>
      <c r="F229" s="38" t="s">
        <v>5</v>
      </c>
      <c r="G229" s="34" t="s">
        <v>139</v>
      </c>
      <c r="H229" s="133">
        <v>10100202</v>
      </c>
      <c r="I229" s="26"/>
      <c r="J229" s="26"/>
      <c r="M229" s="26">
        <v>0.00028</v>
      </c>
      <c r="N229" s="26" t="s">
        <v>5</v>
      </c>
    </row>
    <row r="230" spans="2:14" ht="12.75">
      <c r="B230" s="31" t="s">
        <v>36</v>
      </c>
      <c r="C230" s="18">
        <v>246</v>
      </c>
      <c r="D230" s="109">
        <f t="shared" si="19"/>
        <v>4.9919999999999996E-05</v>
      </c>
      <c r="E230" s="17" t="s">
        <v>21</v>
      </c>
      <c r="F230" s="38" t="s">
        <v>5</v>
      </c>
      <c r="G230" s="34" t="s">
        <v>62</v>
      </c>
      <c r="H230" s="133">
        <v>10100202</v>
      </c>
      <c r="I230" s="7">
        <v>2.08E-06</v>
      </c>
      <c r="J230" s="26" t="s">
        <v>74</v>
      </c>
      <c r="K230" s="13">
        <v>24</v>
      </c>
      <c r="L230" s="13" t="s">
        <v>86</v>
      </c>
      <c r="M230" s="26">
        <f>I230*K230</f>
        <v>4.9919999999999996E-05</v>
      </c>
      <c r="N230" s="13" t="s">
        <v>5</v>
      </c>
    </row>
    <row r="231" spans="2:7" ht="12.75">
      <c r="B231" s="8"/>
      <c r="C231" s="27"/>
      <c r="D231" s="117"/>
      <c r="E231" s="28"/>
      <c r="F231" s="8"/>
      <c r="G231" s="34"/>
    </row>
    <row r="232" spans="3:7" ht="12.75">
      <c r="C232" s="1"/>
      <c r="D232" s="111"/>
      <c r="E232" s="14"/>
      <c r="F232" s="9"/>
      <c r="G232" s="3"/>
    </row>
    <row r="233" spans="2:7" s="95" customFormat="1" ht="18">
      <c r="B233" s="90" t="s">
        <v>131</v>
      </c>
      <c r="C233" s="91"/>
      <c r="D233" s="124"/>
      <c r="E233" s="93"/>
      <c r="F233" s="92"/>
      <c r="G233" s="94"/>
    </row>
    <row r="234" spans="2:8" ht="12.75">
      <c r="B234" s="54"/>
      <c r="C234" s="4"/>
      <c r="D234" s="111"/>
      <c r="E234" s="14"/>
      <c r="F234" s="9"/>
      <c r="G234" s="3"/>
      <c r="H234" s="11" t="s">
        <v>70</v>
      </c>
    </row>
    <row r="235" spans="2:8" ht="12.75">
      <c r="B235" s="53"/>
      <c r="C235" s="4"/>
      <c r="D235" s="111"/>
      <c r="E235" s="14"/>
      <c r="F235" s="9"/>
      <c r="G235" s="3"/>
      <c r="H235" s="2" t="s">
        <v>59</v>
      </c>
    </row>
    <row r="236" spans="2:14" ht="25.5">
      <c r="B236" s="46" t="s">
        <v>34</v>
      </c>
      <c r="C236" s="47" t="s">
        <v>30</v>
      </c>
      <c r="D236" s="48" t="s">
        <v>29</v>
      </c>
      <c r="E236" s="49" t="s">
        <v>15</v>
      </c>
      <c r="F236" s="48" t="s">
        <v>28</v>
      </c>
      <c r="G236" s="50" t="s">
        <v>33</v>
      </c>
      <c r="H236" s="67" t="s">
        <v>58</v>
      </c>
      <c r="I236" s="173" t="s">
        <v>64</v>
      </c>
      <c r="J236" s="173"/>
      <c r="K236" s="173" t="s">
        <v>65</v>
      </c>
      <c r="L236" s="173"/>
      <c r="M236" s="173" t="s">
        <v>57</v>
      </c>
      <c r="N236" s="173"/>
    </row>
    <row r="237" spans="2:14" ht="12.75">
      <c r="B237" s="38" t="s">
        <v>46</v>
      </c>
      <c r="C237" s="14" t="s">
        <v>31</v>
      </c>
      <c r="D237" s="109">
        <f aca="true" t="shared" si="20" ref="D237:D242">M237</f>
        <v>8.6E-09</v>
      </c>
      <c r="E237" s="17" t="s">
        <v>14</v>
      </c>
      <c r="F237" s="38" t="s">
        <v>5</v>
      </c>
      <c r="G237" s="34" t="s">
        <v>71</v>
      </c>
      <c r="H237" s="133">
        <v>50100102</v>
      </c>
      <c r="I237" s="26"/>
      <c r="J237" s="26"/>
      <c r="K237" s="13"/>
      <c r="L237" s="13"/>
      <c r="M237" s="26">
        <v>8.6E-09</v>
      </c>
      <c r="N237" s="26" t="s">
        <v>5</v>
      </c>
    </row>
    <row r="238" spans="2:14" s="13" customFormat="1" ht="12.75">
      <c r="B238" s="31" t="s">
        <v>35</v>
      </c>
      <c r="C238" s="37" t="s">
        <v>19</v>
      </c>
      <c r="D238" s="105">
        <f t="shared" si="20"/>
        <v>0.0023399999999999996</v>
      </c>
      <c r="E238" s="16"/>
      <c r="F238" s="38" t="s">
        <v>5</v>
      </c>
      <c r="G238" s="34" t="s">
        <v>117</v>
      </c>
      <c r="H238" s="136" t="s">
        <v>66</v>
      </c>
      <c r="I238" s="7">
        <v>0.00026</v>
      </c>
      <c r="J238" s="26" t="s">
        <v>74</v>
      </c>
      <c r="K238" s="13">
        <v>9</v>
      </c>
      <c r="L238" s="13" t="s">
        <v>86</v>
      </c>
      <c r="M238" s="26">
        <f>I238*K238</f>
        <v>0.0023399999999999996</v>
      </c>
      <c r="N238" s="13" t="s">
        <v>5</v>
      </c>
    </row>
    <row r="239" spans="2:14" s="13" customFormat="1" ht="12.75">
      <c r="B239" s="38" t="s">
        <v>43</v>
      </c>
      <c r="C239" s="14" t="s">
        <v>54</v>
      </c>
      <c r="D239" s="109">
        <f t="shared" si="20"/>
        <v>0.000669</v>
      </c>
      <c r="E239" s="17" t="s">
        <v>17</v>
      </c>
      <c r="F239" s="38" t="s">
        <v>5</v>
      </c>
      <c r="G239" s="13" t="s">
        <v>61</v>
      </c>
      <c r="H239" s="133">
        <v>50100101</v>
      </c>
      <c r="I239" s="26"/>
      <c r="J239" s="26"/>
      <c r="M239" s="26">
        <v>0.000669</v>
      </c>
      <c r="N239" s="26" t="s">
        <v>5</v>
      </c>
    </row>
    <row r="240" spans="2:14" s="13" customFormat="1" ht="12.75">
      <c r="B240" s="38" t="s">
        <v>39</v>
      </c>
      <c r="C240" s="14" t="s">
        <v>50</v>
      </c>
      <c r="D240" s="106">
        <f t="shared" si="20"/>
        <v>0.00882</v>
      </c>
      <c r="E240" s="55"/>
      <c r="F240" s="38" t="s">
        <v>5</v>
      </c>
      <c r="G240" s="34" t="s">
        <v>117</v>
      </c>
      <c r="H240" s="127" t="s">
        <v>66</v>
      </c>
      <c r="I240" s="7">
        <v>0.00098</v>
      </c>
      <c r="J240" s="26" t="s">
        <v>74</v>
      </c>
      <c r="K240" s="13">
        <v>9</v>
      </c>
      <c r="L240" s="13" t="s">
        <v>86</v>
      </c>
      <c r="M240" s="26">
        <f>I240*K240</f>
        <v>0.00882</v>
      </c>
      <c r="N240" s="13" t="s">
        <v>5</v>
      </c>
    </row>
    <row r="241" spans="2:14" s="13" customFormat="1" ht="12.75">
      <c r="B241" s="38" t="s">
        <v>44</v>
      </c>
      <c r="C241" s="14" t="s">
        <v>55</v>
      </c>
      <c r="D241" s="110">
        <f t="shared" si="20"/>
        <v>0.00241</v>
      </c>
      <c r="E241" s="33" t="s">
        <v>16</v>
      </c>
      <c r="F241" s="38" t="s">
        <v>5</v>
      </c>
      <c r="G241" s="13" t="s">
        <v>61</v>
      </c>
      <c r="H241" s="133">
        <v>50100101</v>
      </c>
      <c r="I241" s="26"/>
      <c r="J241" s="26"/>
      <c r="M241" s="26">
        <v>0.00241</v>
      </c>
      <c r="N241" s="26" t="s">
        <v>5</v>
      </c>
    </row>
    <row r="242" spans="2:14" ht="12.75">
      <c r="B242" s="38" t="s">
        <v>26</v>
      </c>
      <c r="C242" s="14" t="s">
        <v>27</v>
      </c>
      <c r="D242" s="109">
        <f t="shared" si="20"/>
        <v>0.00331</v>
      </c>
      <c r="E242" s="17" t="s">
        <v>17</v>
      </c>
      <c r="F242" s="38" t="s">
        <v>5</v>
      </c>
      <c r="G242" s="13" t="s">
        <v>98</v>
      </c>
      <c r="H242" s="133">
        <v>50100101</v>
      </c>
      <c r="I242" s="26"/>
      <c r="J242" s="26"/>
      <c r="K242" s="13"/>
      <c r="L242" s="13"/>
      <c r="M242" s="26">
        <v>0.00331</v>
      </c>
      <c r="N242" s="26" t="s">
        <v>5</v>
      </c>
    </row>
    <row r="243" spans="2:13" s="13" customFormat="1" ht="12.75">
      <c r="B243" s="38" t="s">
        <v>12</v>
      </c>
      <c r="C243" s="14" t="s">
        <v>32</v>
      </c>
      <c r="D243" s="117">
        <v>0.00146</v>
      </c>
      <c r="E243" s="23"/>
      <c r="F243" s="38" t="s">
        <v>5</v>
      </c>
      <c r="G243" s="34" t="s">
        <v>112</v>
      </c>
      <c r="H243" s="66"/>
      <c r="I243" s="26"/>
      <c r="J243" s="26"/>
      <c r="M243" s="26"/>
    </row>
    <row r="244" spans="2:14" ht="12.75">
      <c r="B244" s="38" t="s">
        <v>13</v>
      </c>
      <c r="C244" s="14" t="s">
        <v>25</v>
      </c>
      <c r="D244" s="117">
        <v>0.00185</v>
      </c>
      <c r="E244" s="23"/>
      <c r="F244" s="38" t="s">
        <v>5</v>
      </c>
      <c r="G244" s="34" t="s">
        <v>112</v>
      </c>
      <c r="H244" s="66"/>
      <c r="I244" s="26"/>
      <c r="J244" s="13"/>
      <c r="K244" s="13"/>
      <c r="L244" s="13"/>
      <c r="M244" s="26"/>
      <c r="N244" s="13"/>
    </row>
    <row r="245" spans="2:14" ht="12.75">
      <c r="B245" s="38" t="s">
        <v>45</v>
      </c>
      <c r="C245" s="27" t="s">
        <v>56</v>
      </c>
      <c r="D245" s="106">
        <f aca="true" t="shared" si="21" ref="D245:D251">M245</f>
        <v>2.115980019734085E-05</v>
      </c>
      <c r="E245" s="55"/>
      <c r="F245" s="8" t="s">
        <v>5</v>
      </c>
      <c r="G245" s="34" t="s">
        <v>116</v>
      </c>
      <c r="H245" s="127" t="s">
        <v>66</v>
      </c>
      <c r="I245" s="7">
        <v>2.35108891081565E-06</v>
      </c>
      <c r="J245" s="26" t="s">
        <v>74</v>
      </c>
      <c r="K245" s="13">
        <v>9</v>
      </c>
      <c r="L245" s="13" t="s">
        <v>86</v>
      </c>
      <c r="M245" s="26">
        <f>I245*K245</f>
        <v>2.115980019734085E-05</v>
      </c>
      <c r="N245" s="13" t="s">
        <v>5</v>
      </c>
    </row>
    <row r="246" spans="2:14" s="13" customFormat="1" ht="12.75">
      <c r="B246" s="38" t="s">
        <v>38</v>
      </c>
      <c r="C246" s="14">
        <v>600</v>
      </c>
      <c r="D246" s="109">
        <f t="shared" si="21"/>
        <v>9.19E-06</v>
      </c>
      <c r="E246" s="17" t="s">
        <v>14</v>
      </c>
      <c r="F246" s="38" t="s">
        <v>5</v>
      </c>
      <c r="G246" s="34" t="s">
        <v>102</v>
      </c>
      <c r="H246" s="133">
        <v>50100101</v>
      </c>
      <c r="I246" s="30"/>
      <c r="J246" s="101"/>
      <c r="K246" s="29"/>
      <c r="L246" s="29"/>
      <c r="M246" s="30">
        <v>9.19E-06</v>
      </c>
      <c r="N246" s="26" t="s">
        <v>5</v>
      </c>
    </row>
    <row r="247" spans="2:14" s="13" customFormat="1" ht="12.75">
      <c r="B247" s="38" t="s">
        <v>37</v>
      </c>
      <c r="C247" s="27" t="s">
        <v>49</v>
      </c>
      <c r="D247" s="106">
        <f t="shared" si="21"/>
        <v>0.00918</v>
      </c>
      <c r="E247" s="55"/>
      <c r="F247" s="8" t="s">
        <v>5</v>
      </c>
      <c r="G247" s="34" t="s">
        <v>118</v>
      </c>
      <c r="H247" s="136" t="s">
        <v>66</v>
      </c>
      <c r="I247" s="7">
        <v>0.00102</v>
      </c>
      <c r="J247" s="26" t="s">
        <v>74</v>
      </c>
      <c r="K247" s="13">
        <v>9</v>
      </c>
      <c r="L247" s="13" t="s">
        <v>86</v>
      </c>
      <c r="M247" s="26">
        <f>I247*K247</f>
        <v>0.00918</v>
      </c>
      <c r="N247" s="13" t="s">
        <v>5</v>
      </c>
    </row>
    <row r="248" spans="2:14" s="13" customFormat="1" ht="12.75">
      <c r="B248" s="38" t="s">
        <v>40</v>
      </c>
      <c r="C248" s="27" t="s">
        <v>51</v>
      </c>
      <c r="D248" s="106">
        <f t="shared" si="21"/>
        <v>0.0008218852245460458</v>
      </c>
      <c r="E248" s="55"/>
      <c r="F248" s="38" t="s">
        <v>5</v>
      </c>
      <c r="G248" s="34" t="s">
        <v>116</v>
      </c>
      <c r="H248" s="127" t="s">
        <v>66</v>
      </c>
      <c r="I248" s="7">
        <v>9.13205805051162E-05</v>
      </c>
      <c r="J248" s="26" t="s">
        <v>74</v>
      </c>
      <c r="K248" s="13">
        <v>9</v>
      </c>
      <c r="L248" s="13" t="s">
        <v>86</v>
      </c>
      <c r="M248" s="26">
        <f>I248*K248</f>
        <v>0.0008218852245460458</v>
      </c>
      <c r="N248" s="13" t="s">
        <v>5</v>
      </c>
    </row>
    <row r="249" spans="2:14" s="13" customFormat="1" ht="12.75">
      <c r="B249" s="38" t="s">
        <v>41</v>
      </c>
      <c r="C249" s="14" t="s">
        <v>52</v>
      </c>
      <c r="D249" s="109">
        <f t="shared" si="21"/>
        <v>0.0056</v>
      </c>
      <c r="E249" s="17" t="s">
        <v>48</v>
      </c>
      <c r="F249" s="38" t="s">
        <v>5</v>
      </c>
      <c r="G249" s="13" t="s">
        <v>61</v>
      </c>
      <c r="H249" s="133">
        <v>50100101</v>
      </c>
      <c r="I249" s="26"/>
      <c r="J249" s="26"/>
      <c r="M249" s="26">
        <v>0.0056</v>
      </c>
      <c r="N249" s="26" t="s">
        <v>5</v>
      </c>
    </row>
    <row r="250" spans="2:14" ht="12.75">
      <c r="B250" s="38" t="s">
        <v>42</v>
      </c>
      <c r="C250" s="14" t="s">
        <v>53</v>
      </c>
      <c r="D250" s="109">
        <f t="shared" si="21"/>
        <v>0.00552</v>
      </c>
      <c r="E250" s="17" t="s">
        <v>16</v>
      </c>
      <c r="F250" s="38" t="s">
        <v>5</v>
      </c>
      <c r="G250" s="13" t="s">
        <v>61</v>
      </c>
      <c r="H250" s="133">
        <v>50100101</v>
      </c>
      <c r="I250" s="26"/>
      <c r="J250" s="26"/>
      <c r="K250" s="13"/>
      <c r="L250" s="13"/>
      <c r="M250" s="26">
        <v>0.00552</v>
      </c>
      <c r="N250" s="26" t="s">
        <v>5</v>
      </c>
    </row>
    <row r="251" spans="2:14" s="13" customFormat="1" ht="12.75">
      <c r="B251" s="38" t="s">
        <v>36</v>
      </c>
      <c r="C251" s="14">
        <v>246</v>
      </c>
      <c r="D251" s="109">
        <f t="shared" si="21"/>
        <v>0.00417</v>
      </c>
      <c r="E251" s="17" t="s">
        <v>14</v>
      </c>
      <c r="F251" s="38" t="s">
        <v>5</v>
      </c>
      <c r="G251" s="34" t="s">
        <v>71</v>
      </c>
      <c r="H251" s="133">
        <v>50100102</v>
      </c>
      <c r="I251" s="26"/>
      <c r="M251" s="26">
        <v>0.00417</v>
      </c>
      <c r="N251" s="13" t="s">
        <v>5</v>
      </c>
    </row>
    <row r="252" spans="2:7" ht="12.75">
      <c r="B252" s="42"/>
      <c r="C252" s="5"/>
      <c r="D252" s="111"/>
      <c r="E252" s="14"/>
      <c r="F252" s="9"/>
      <c r="G252" s="3"/>
    </row>
    <row r="253" spans="2:7" ht="12.75">
      <c r="B253" s="53"/>
      <c r="C253" s="4"/>
      <c r="D253" s="111"/>
      <c r="E253" s="14"/>
      <c r="F253" s="9"/>
      <c r="G253" s="3"/>
    </row>
    <row r="254" spans="2:7" s="100" customFormat="1" ht="18">
      <c r="B254" s="131" t="s">
        <v>124</v>
      </c>
      <c r="C254" s="96"/>
      <c r="D254" s="125"/>
      <c r="E254" s="98"/>
      <c r="F254" s="97"/>
      <c r="G254" s="99"/>
    </row>
    <row r="255" spans="2:12" ht="12.75">
      <c r="B255" s="104" t="s">
        <v>95</v>
      </c>
      <c r="C255" s="5"/>
      <c r="D255" s="111"/>
      <c r="E255" s="14"/>
      <c r="F255" s="9"/>
      <c r="G255" s="43"/>
      <c r="H255" s="11" t="s">
        <v>106</v>
      </c>
      <c r="L255" s="11" t="s">
        <v>107</v>
      </c>
    </row>
    <row r="256" spans="2:12" ht="12.75">
      <c r="B256" s="51"/>
      <c r="C256" s="5"/>
      <c r="D256" s="111"/>
      <c r="E256" s="14"/>
      <c r="F256" s="9"/>
      <c r="G256" s="43"/>
      <c r="H256" s="2" t="s">
        <v>59</v>
      </c>
      <c r="K256" s="11" t="s">
        <v>105</v>
      </c>
      <c r="L256" s="11" t="s">
        <v>104</v>
      </c>
    </row>
    <row r="257" spans="2:14" ht="25.5">
      <c r="B257" s="46" t="s">
        <v>34</v>
      </c>
      <c r="C257" s="47" t="s">
        <v>30</v>
      </c>
      <c r="D257" s="48" t="s">
        <v>29</v>
      </c>
      <c r="E257" s="49" t="s">
        <v>15</v>
      </c>
      <c r="F257" s="48" t="s">
        <v>28</v>
      </c>
      <c r="G257" s="50" t="s">
        <v>33</v>
      </c>
      <c r="H257" s="67" t="s">
        <v>58</v>
      </c>
      <c r="I257" s="173" t="s">
        <v>103</v>
      </c>
      <c r="J257" s="173"/>
      <c r="K257" s="129" t="s">
        <v>108</v>
      </c>
      <c r="L257" s="129" t="s">
        <v>109</v>
      </c>
      <c r="M257" s="173" t="s">
        <v>57</v>
      </c>
      <c r="N257" s="173"/>
    </row>
    <row r="258" spans="2:14" ht="25.5">
      <c r="B258" s="31" t="s">
        <v>46</v>
      </c>
      <c r="C258" s="27" t="s">
        <v>31</v>
      </c>
      <c r="D258" s="143">
        <f aca="true" t="shared" si="22" ref="D258:D272">M258</f>
        <v>0.0036200000000000004</v>
      </c>
      <c r="E258" s="14"/>
      <c r="F258" s="8" t="s">
        <v>4</v>
      </c>
      <c r="G258" s="68" t="s">
        <v>110</v>
      </c>
      <c r="H258" s="66"/>
      <c r="I258" s="30">
        <v>0.041240000000000006</v>
      </c>
      <c r="J258" s="38" t="s">
        <v>6</v>
      </c>
      <c r="K258" s="13">
        <v>90.5</v>
      </c>
      <c r="L258" s="13">
        <v>1031</v>
      </c>
      <c r="M258" s="26">
        <f aca="true" t="shared" si="23" ref="M258:M272">I258*K258/L258</f>
        <v>0.0036200000000000004</v>
      </c>
      <c r="N258" s="38" t="s">
        <v>4</v>
      </c>
    </row>
    <row r="259" spans="2:14" ht="25.5">
      <c r="B259" s="31" t="s">
        <v>35</v>
      </c>
      <c r="C259" s="37" t="s">
        <v>19</v>
      </c>
      <c r="D259" s="143">
        <f t="shared" si="22"/>
        <v>0.0005792</v>
      </c>
      <c r="E259" s="14"/>
      <c r="F259" s="38" t="s">
        <v>4</v>
      </c>
      <c r="G259" s="68" t="s">
        <v>110</v>
      </c>
      <c r="H259" s="68"/>
      <c r="I259" s="30">
        <v>0.0065984</v>
      </c>
      <c r="J259" s="38" t="s">
        <v>6</v>
      </c>
      <c r="K259" s="13">
        <v>90.5</v>
      </c>
      <c r="L259" s="13">
        <v>1031</v>
      </c>
      <c r="M259" s="26">
        <f t="shared" si="23"/>
        <v>0.0005792</v>
      </c>
      <c r="N259" s="38" t="s">
        <v>4</v>
      </c>
    </row>
    <row r="260" spans="2:14" ht="25.5">
      <c r="B260" s="38" t="s">
        <v>43</v>
      </c>
      <c r="C260" s="27" t="s">
        <v>54</v>
      </c>
      <c r="D260" s="143">
        <f t="shared" si="22"/>
        <v>1.755577109602328E-05</v>
      </c>
      <c r="E260" s="14"/>
      <c r="F260" s="8" t="s">
        <v>4</v>
      </c>
      <c r="G260" s="68" t="s">
        <v>110</v>
      </c>
      <c r="H260" s="66"/>
      <c r="I260" s="30">
        <v>0.0002</v>
      </c>
      <c r="J260" s="38" t="s">
        <v>6</v>
      </c>
      <c r="K260" s="13">
        <v>90.5</v>
      </c>
      <c r="L260" s="13">
        <v>1031</v>
      </c>
      <c r="M260" s="26">
        <f t="shared" si="23"/>
        <v>1.755577109602328E-05</v>
      </c>
      <c r="N260" s="38" t="s">
        <v>4</v>
      </c>
    </row>
    <row r="261" spans="2:14" ht="25.5">
      <c r="B261" s="38" t="s">
        <v>39</v>
      </c>
      <c r="C261" s="14" t="s">
        <v>50</v>
      </c>
      <c r="D261" s="143">
        <f t="shared" si="22"/>
        <v>0.001086</v>
      </c>
      <c r="E261" s="14"/>
      <c r="F261" s="8" t="s">
        <v>4</v>
      </c>
      <c r="G261" s="68" t="s">
        <v>110</v>
      </c>
      <c r="H261" s="66"/>
      <c r="I261" s="30">
        <v>0.012372000000000001</v>
      </c>
      <c r="J261" s="38" t="s">
        <v>6</v>
      </c>
      <c r="K261" s="13">
        <v>90.5</v>
      </c>
      <c r="L261" s="13">
        <v>1031</v>
      </c>
      <c r="M261" s="26">
        <f t="shared" si="23"/>
        <v>0.001086</v>
      </c>
      <c r="N261" s="38" t="s">
        <v>4</v>
      </c>
    </row>
    <row r="262" spans="2:14" ht="25.5">
      <c r="B262" s="38" t="s">
        <v>44</v>
      </c>
      <c r="C262" s="27" t="s">
        <v>55</v>
      </c>
      <c r="D262" s="143">
        <f t="shared" si="22"/>
        <v>0.0006232298739088265</v>
      </c>
      <c r="E262" s="14"/>
      <c r="F262" s="8" t="s">
        <v>4</v>
      </c>
      <c r="G262" s="68" t="s">
        <v>110</v>
      </c>
      <c r="H262" s="66"/>
      <c r="I262" s="30">
        <v>0.0071</v>
      </c>
      <c r="J262" s="38" t="s">
        <v>6</v>
      </c>
      <c r="K262" s="13">
        <v>90.5</v>
      </c>
      <c r="L262" s="13">
        <v>1031</v>
      </c>
      <c r="M262" s="26">
        <f t="shared" si="23"/>
        <v>0.0006232298739088265</v>
      </c>
      <c r="N262" s="38" t="s">
        <v>4</v>
      </c>
    </row>
    <row r="263" spans="2:14" ht="25.5">
      <c r="B263" s="38" t="s">
        <v>26</v>
      </c>
      <c r="C263" s="27" t="s">
        <v>27</v>
      </c>
      <c r="D263" s="143">
        <f t="shared" si="22"/>
        <v>0.0012027449999999999</v>
      </c>
      <c r="E263" s="14"/>
      <c r="F263" s="8" t="s">
        <v>4</v>
      </c>
      <c r="G263" s="68" t="s">
        <v>110</v>
      </c>
      <c r="H263" s="66"/>
      <c r="I263" s="30">
        <v>0.013701989999999999</v>
      </c>
      <c r="J263" s="38" t="s">
        <v>6</v>
      </c>
      <c r="K263" s="13">
        <v>90.5</v>
      </c>
      <c r="L263" s="13">
        <v>1031</v>
      </c>
      <c r="M263" s="26">
        <f t="shared" si="23"/>
        <v>0.0012027449999999999</v>
      </c>
      <c r="N263" s="38" t="s">
        <v>4</v>
      </c>
    </row>
    <row r="264" spans="2:14" ht="25.5">
      <c r="B264" s="36" t="s">
        <v>12</v>
      </c>
      <c r="C264" s="27" t="s">
        <v>32</v>
      </c>
      <c r="D264" s="143">
        <f t="shared" si="22"/>
        <v>0.0011586808923375364</v>
      </c>
      <c r="E264" s="14"/>
      <c r="F264" s="8" t="s">
        <v>4</v>
      </c>
      <c r="G264" s="68" t="s">
        <v>110</v>
      </c>
      <c r="H264" s="66"/>
      <c r="I264" s="30">
        <v>0.0132</v>
      </c>
      <c r="J264" s="38" t="s">
        <v>6</v>
      </c>
      <c r="K264" s="13">
        <v>90.5</v>
      </c>
      <c r="L264" s="13">
        <v>1031</v>
      </c>
      <c r="M264" s="26">
        <f t="shared" si="23"/>
        <v>0.0011586808923375364</v>
      </c>
      <c r="N264" s="38" t="s">
        <v>4</v>
      </c>
    </row>
    <row r="265" spans="2:14" ht="25.5">
      <c r="B265" s="38" t="s">
        <v>13</v>
      </c>
      <c r="C265" s="27" t="s">
        <v>25</v>
      </c>
      <c r="D265" s="143">
        <f t="shared" si="22"/>
        <v>4.810281280310378E-05</v>
      </c>
      <c r="E265" s="14"/>
      <c r="F265" s="8" t="s">
        <v>4</v>
      </c>
      <c r="G265" s="68" t="s">
        <v>110</v>
      </c>
      <c r="H265" s="66"/>
      <c r="I265" s="30">
        <v>0.000548</v>
      </c>
      <c r="J265" s="38" t="s">
        <v>6</v>
      </c>
      <c r="K265" s="13">
        <v>90.5</v>
      </c>
      <c r="L265" s="13">
        <v>1031</v>
      </c>
      <c r="M265" s="26">
        <f t="shared" si="23"/>
        <v>4.810281280310378E-05</v>
      </c>
      <c r="N265" s="38" t="s">
        <v>4</v>
      </c>
    </row>
    <row r="266" spans="2:14" ht="25.5">
      <c r="B266" s="38" t="s">
        <v>45</v>
      </c>
      <c r="C266" s="27" t="s">
        <v>56</v>
      </c>
      <c r="D266" s="143">
        <f t="shared" si="22"/>
        <v>7.373423860329776E-06</v>
      </c>
      <c r="E266" s="14"/>
      <c r="F266" s="8" t="s">
        <v>4</v>
      </c>
      <c r="G266" s="68" t="s">
        <v>110</v>
      </c>
      <c r="H266" s="66"/>
      <c r="I266" s="30">
        <v>8.4E-05</v>
      </c>
      <c r="J266" s="38" t="s">
        <v>6</v>
      </c>
      <c r="K266" s="13">
        <v>90.5</v>
      </c>
      <c r="L266" s="13">
        <v>1031</v>
      </c>
      <c r="M266" s="26">
        <f t="shared" si="23"/>
        <v>7.373423860329776E-06</v>
      </c>
      <c r="N266" s="38" t="s">
        <v>4</v>
      </c>
    </row>
    <row r="267" spans="2:14" ht="25.5">
      <c r="B267" s="38" t="s">
        <v>38</v>
      </c>
      <c r="C267" s="14">
        <v>600</v>
      </c>
      <c r="D267" s="143">
        <f t="shared" si="22"/>
        <v>0</v>
      </c>
      <c r="E267" s="14"/>
      <c r="F267" s="38" t="s">
        <v>4</v>
      </c>
      <c r="G267" s="68" t="s">
        <v>119</v>
      </c>
      <c r="H267" s="11"/>
      <c r="I267" s="30">
        <v>0</v>
      </c>
      <c r="J267" s="38" t="s">
        <v>6</v>
      </c>
      <c r="K267" s="13">
        <v>90.5</v>
      </c>
      <c r="L267" s="13">
        <v>1031</v>
      </c>
      <c r="M267" s="26">
        <f t="shared" si="23"/>
        <v>0</v>
      </c>
      <c r="N267" s="38" t="s">
        <v>4</v>
      </c>
    </row>
    <row r="268" spans="2:14" ht="25.5">
      <c r="B268" s="38" t="s">
        <v>37</v>
      </c>
      <c r="C268" s="27" t="s">
        <v>49</v>
      </c>
      <c r="D268" s="143">
        <f t="shared" si="22"/>
        <v>0.06425499999999999</v>
      </c>
      <c r="E268" s="14"/>
      <c r="F268" s="8" t="s">
        <v>4</v>
      </c>
      <c r="G268" s="68" t="s">
        <v>110</v>
      </c>
      <c r="H268" s="66"/>
      <c r="I268" s="30">
        <v>0.73201</v>
      </c>
      <c r="J268" s="38" t="s">
        <v>6</v>
      </c>
      <c r="K268" s="13">
        <v>90.5</v>
      </c>
      <c r="L268" s="13">
        <v>1031</v>
      </c>
      <c r="M268" s="26">
        <f t="shared" si="23"/>
        <v>0.06425499999999999</v>
      </c>
      <c r="N268" s="38" t="s">
        <v>4</v>
      </c>
    </row>
    <row r="269" spans="2:14" ht="25.5">
      <c r="B269" s="38" t="s">
        <v>40</v>
      </c>
      <c r="C269" s="27" t="s">
        <v>51</v>
      </c>
      <c r="D269" s="143">
        <f t="shared" si="22"/>
        <v>0.007285645004849661</v>
      </c>
      <c r="E269" s="14"/>
      <c r="F269" s="8" t="s">
        <v>4</v>
      </c>
      <c r="G269" s="68" t="s">
        <v>110</v>
      </c>
      <c r="H269" s="66"/>
      <c r="I269" s="30">
        <v>0.083</v>
      </c>
      <c r="J269" s="38" t="s">
        <v>6</v>
      </c>
      <c r="K269" s="13">
        <v>90.5</v>
      </c>
      <c r="L269" s="13">
        <v>1031</v>
      </c>
      <c r="M269" s="26">
        <f t="shared" si="23"/>
        <v>0.007285645004849661</v>
      </c>
      <c r="N269" s="38" t="s">
        <v>4</v>
      </c>
    </row>
    <row r="270" spans="2:14" ht="25.5">
      <c r="B270" s="38" t="s">
        <v>41</v>
      </c>
      <c r="C270" s="27" t="s">
        <v>52</v>
      </c>
      <c r="D270" s="143">
        <f t="shared" si="22"/>
        <v>2.282250242483026E-05</v>
      </c>
      <c r="E270" s="14"/>
      <c r="F270" s="8" t="s">
        <v>4</v>
      </c>
      <c r="G270" s="68" t="s">
        <v>110</v>
      </c>
      <c r="H270" s="66"/>
      <c r="I270" s="30">
        <v>0.00026</v>
      </c>
      <c r="J270" s="38" t="s">
        <v>6</v>
      </c>
      <c r="K270" s="13">
        <v>90.5</v>
      </c>
      <c r="L270" s="13">
        <v>1031</v>
      </c>
      <c r="M270" s="26">
        <f t="shared" si="23"/>
        <v>2.282250242483026E-05</v>
      </c>
      <c r="N270" s="38" t="s">
        <v>4</v>
      </c>
    </row>
    <row r="271" spans="2:14" ht="25.5">
      <c r="B271" s="38" t="s">
        <v>42</v>
      </c>
      <c r="C271" s="27" t="s">
        <v>53</v>
      </c>
      <c r="D271" s="143">
        <f t="shared" si="22"/>
        <v>0.01038035</v>
      </c>
      <c r="E271" s="14"/>
      <c r="F271" s="8" t="s">
        <v>4</v>
      </c>
      <c r="G271" s="68" t="s">
        <v>110</v>
      </c>
      <c r="H271" s="66"/>
      <c r="I271" s="30">
        <v>0.11825569999999999</v>
      </c>
      <c r="J271" s="38" t="s">
        <v>6</v>
      </c>
      <c r="K271" s="13">
        <v>90.5</v>
      </c>
      <c r="L271" s="13">
        <v>1031</v>
      </c>
      <c r="M271" s="26">
        <f t="shared" si="23"/>
        <v>0.01038035</v>
      </c>
      <c r="N271" s="38" t="s">
        <v>4</v>
      </c>
    </row>
    <row r="272" spans="2:14" ht="25.5">
      <c r="B272" s="31" t="s">
        <v>36</v>
      </c>
      <c r="C272" s="18">
        <v>246</v>
      </c>
      <c r="D272" s="143">
        <f t="shared" si="22"/>
        <v>5.87345E-05</v>
      </c>
      <c r="E272" s="14"/>
      <c r="F272" s="8" t="s">
        <v>4</v>
      </c>
      <c r="G272" s="68" t="s">
        <v>110</v>
      </c>
      <c r="H272" s="66"/>
      <c r="I272" s="30">
        <v>0.0006691189999999999</v>
      </c>
      <c r="J272" s="38" t="s">
        <v>6</v>
      </c>
      <c r="K272" s="13">
        <v>90.5</v>
      </c>
      <c r="L272" s="13">
        <v>1031</v>
      </c>
      <c r="M272" s="26">
        <f t="shared" si="23"/>
        <v>5.87345E-05</v>
      </c>
      <c r="N272" s="38" t="s">
        <v>4</v>
      </c>
    </row>
    <row r="273" spans="2:7" ht="12.75">
      <c r="B273" s="42"/>
      <c r="C273" s="5"/>
      <c r="D273" s="111"/>
      <c r="E273" s="14"/>
      <c r="F273" s="9"/>
      <c r="G273" s="43"/>
    </row>
    <row r="274" spans="2:7" s="100" customFormat="1" ht="18">
      <c r="B274" s="131" t="s">
        <v>125</v>
      </c>
      <c r="C274" s="96"/>
      <c r="D274" s="125"/>
      <c r="E274" s="98"/>
      <c r="F274" s="97"/>
      <c r="G274" s="99"/>
    </row>
    <row r="275" spans="2:12" ht="12.75">
      <c r="B275" s="104" t="s">
        <v>95</v>
      </c>
      <c r="C275" s="5"/>
      <c r="D275" s="111"/>
      <c r="E275" s="14"/>
      <c r="F275" s="9"/>
      <c r="G275" s="43"/>
      <c r="H275" s="11" t="s">
        <v>106</v>
      </c>
      <c r="L275" s="11" t="s">
        <v>107</v>
      </c>
    </row>
    <row r="276" spans="2:8" ht="12.75">
      <c r="B276" s="51"/>
      <c r="C276" s="5"/>
      <c r="D276" s="111"/>
      <c r="E276" s="14"/>
      <c r="F276" s="9"/>
      <c r="G276" s="43"/>
      <c r="H276" s="2" t="s">
        <v>59</v>
      </c>
    </row>
    <row r="277" spans="2:14" ht="25.5">
      <c r="B277" s="46" t="s">
        <v>34</v>
      </c>
      <c r="C277" s="47" t="s">
        <v>30</v>
      </c>
      <c r="D277" s="48" t="s">
        <v>29</v>
      </c>
      <c r="E277" s="49" t="s">
        <v>15</v>
      </c>
      <c r="F277" s="48" t="s">
        <v>28</v>
      </c>
      <c r="G277" s="50" t="s">
        <v>33</v>
      </c>
      <c r="H277" s="67" t="s">
        <v>58</v>
      </c>
      <c r="I277" s="173" t="s">
        <v>103</v>
      </c>
      <c r="J277" s="173"/>
      <c r="K277" s="129" t="s">
        <v>108</v>
      </c>
      <c r="L277" s="129" t="s">
        <v>109</v>
      </c>
      <c r="M277" s="173" t="s">
        <v>57</v>
      </c>
      <c r="N277" s="173"/>
    </row>
    <row r="278" spans="2:14" ht="25.5">
      <c r="B278" s="31" t="s">
        <v>46</v>
      </c>
      <c r="C278" s="27" t="s">
        <v>31</v>
      </c>
      <c r="D278" s="143">
        <f aca="true" t="shared" si="24" ref="D278:D292">M278</f>
        <v>0.0013756</v>
      </c>
      <c r="E278" s="14"/>
      <c r="F278" s="8" t="s">
        <v>4</v>
      </c>
      <c r="G278" s="68" t="s">
        <v>110</v>
      </c>
      <c r="H278" s="66"/>
      <c r="I278" s="30">
        <v>0.0156712</v>
      </c>
      <c r="J278" s="38" t="s">
        <v>6</v>
      </c>
      <c r="K278" s="13">
        <v>90.5</v>
      </c>
      <c r="L278" s="13">
        <v>1031</v>
      </c>
      <c r="M278" s="26">
        <f aca="true" t="shared" si="25" ref="M278:M292">I278*K278/L278</f>
        <v>0.0013756</v>
      </c>
      <c r="N278" s="38" t="s">
        <v>4</v>
      </c>
    </row>
    <row r="279" spans="2:14" ht="25.5">
      <c r="B279" s="31" t="s">
        <v>35</v>
      </c>
      <c r="C279" s="37" t="s">
        <v>19</v>
      </c>
      <c r="D279" s="143">
        <f t="shared" si="24"/>
        <v>0.001629</v>
      </c>
      <c r="E279" s="14"/>
      <c r="F279" s="38" t="s">
        <v>4</v>
      </c>
      <c r="G279" s="68" t="s">
        <v>110</v>
      </c>
      <c r="H279" s="68"/>
      <c r="I279" s="30">
        <v>0.018558</v>
      </c>
      <c r="J279" s="38" t="s">
        <v>6</v>
      </c>
      <c r="K279" s="13">
        <v>90.5</v>
      </c>
      <c r="L279" s="13">
        <v>1031</v>
      </c>
      <c r="M279" s="26">
        <f t="shared" si="25"/>
        <v>0.001629</v>
      </c>
      <c r="N279" s="38" t="s">
        <v>4</v>
      </c>
    </row>
    <row r="280" spans="2:14" ht="25.5">
      <c r="B280" s="38" t="s">
        <v>43</v>
      </c>
      <c r="C280" s="27" t="s">
        <v>54</v>
      </c>
      <c r="D280" s="143">
        <f t="shared" si="24"/>
        <v>1.755577109602328E-05</v>
      </c>
      <c r="E280" s="14"/>
      <c r="F280" s="8" t="s">
        <v>4</v>
      </c>
      <c r="G280" s="68" t="s">
        <v>110</v>
      </c>
      <c r="H280" s="66"/>
      <c r="I280" s="30">
        <v>0.0002</v>
      </c>
      <c r="J280" s="38" t="s">
        <v>6</v>
      </c>
      <c r="K280" s="13">
        <v>90.5</v>
      </c>
      <c r="L280" s="13">
        <v>1031</v>
      </c>
      <c r="M280" s="26">
        <f t="shared" si="25"/>
        <v>1.755577109602328E-05</v>
      </c>
      <c r="N280" s="38" t="s">
        <v>4</v>
      </c>
    </row>
    <row r="281" spans="2:14" ht="25.5">
      <c r="B281" s="38" t="s">
        <v>39</v>
      </c>
      <c r="C281" s="14" t="s">
        <v>50</v>
      </c>
      <c r="D281" s="143">
        <f t="shared" si="24"/>
        <v>0.00018433559650824443</v>
      </c>
      <c r="E281" s="14"/>
      <c r="F281" s="8" t="s">
        <v>4</v>
      </c>
      <c r="G281" s="68" t="s">
        <v>110</v>
      </c>
      <c r="H281" s="66"/>
      <c r="I281" s="30">
        <v>0.0021</v>
      </c>
      <c r="J281" s="38" t="s">
        <v>6</v>
      </c>
      <c r="K281" s="13">
        <v>90.5</v>
      </c>
      <c r="L281" s="13">
        <v>1031</v>
      </c>
      <c r="M281" s="26">
        <f t="shared" si="25"/>
        <v>0.00018433559650824443</v>
      </c>
      <c r="N281" s="38" t="s">
        <v>4</v>
      </c>
    </row>
    <row r="282" spans="2:14" ht="25.5">
      <c r="B282" s="38" t="s">
        <v>44</v>
      </c>
      <c r="C282" s="27" t="s">
        <v>55</v>
      </c>
      <c r="D282" s="143">
        <f t="shared" si="24"/>
        <v>9.655674102812804E-05</v>
      </c>
      <c r="E282" s="14"/>
      <c r="F282" s="8" t="s">
        <v>4</v>
      </c>
      <c r="G282" s="68" t="s">
        <v>110</v>
      </c>
      <c r="H282" s="66"/>
      <c r="I282" s="30">
        <v>0.0011</v>
      </c>
      <c r="J282" s="38" t="s">
        <v>6</v>
      </c>
      <c r="K282" s="13">
        <v>90.5</v>
      </c>
      <c r="L282" s="13">
        <v>1031</v>
      </c>
      <c r="M282" s="26">
        <f t="shared" si="25"/>
        <v>9.655674102812804E-05</v>
      </c>
      <c r="N282" s="38" t="s">
        <v>4</v>
      </c>
    </row>
    <row r="283" spans="2:14" ht="25.5">
      <c r="B283" s="38" t="s">
        <v>26</v>
      </c>
      <c r="C283" s="27" t="s">
        <v>27</v>
      </c>
      <c r="D283" s="143">
        <f t="shared" si="24"/>
        <v>0.00012289039767216295</v>
      </c>
      <c r="E283" s="14"/>
      <c r="F283" s="8" t="s">
        <v>4</v>
      </c>
      <c r="G283" s="68" t="s">
        <v>110</v>
      </c>
      <c r="H283" s="66"/>
      <c r="I283" s="30">
        <v>0.0014</v>
      </c>
      <c r="J283" s="38" t="s">
        <v>6</v>
      </c>
      <c r="K283" s="13">
        <v>90.5</v>
      </c>
      <c r="L283" s="13">
        <v>1031</v>
      </c>
      <c r="M283" s="26">
        <f t="shared" si="25"/>
        <v>0.00012289039767216295</v>
      </c>
      <c r="N283" s="38" t="s">
        <v>4</v>
      </c>
    </row>
    <row r="284" spans="2:14" ht="25.5">
      <c r="B284" s="36" t="s">
        <v>12</v>
      </c>
      <c r="C284" s="27" t="s">
        <v>32</v>
      </c>
      <c r="D284" s="143">
        <f t="shared" si="24"/>
        <v>0.00011762366634335596</v>
      </c>
      <c r="E284" s="14"/>
      <c r="F284" s="8" t="s">
        <v>4</v>
      </c>
      <c r="G284" s="68" t="s">
        <v>110</v>
      </c>
      <c r="H284" s="66"/>
      <c r="I284" s="30">
        <v>0.00134</v>
      </c>
      <c r="J284" s="38" t="s">
        <v>6</v>
      </c>
      <c r="K284" s="13">
        <v>90.5</v>
      </c>
      <c r="L284" s="13">
        <v>1031</v>
      </c>
      <c r="M284" s="26">
        <f t="shared" si="25"/>
        <v>0.00011762366634335596</v>
      </c>
      <c r="N284" s="38" t="s">
        <v>4</v>
      </c>
    </row>
    <row r="285" spans="2:14" ht="25.5">
      <c r="B285" s="38" t="s">
        <v>13</v>
      </c>
      <c r="C285" s="27" t="s">
        <v>25</v>
      </c>
      <c r="D285" s="143">
        <f t="shared" si="24"/>
        <v>4.915615906886517E-06</v>
      </c>
      <c r="E285" s="14"/>
      <c r="F285" s="8" t="s">
        <v>4</v>
      </c>
      <c r="G285" s="68" t="s">
        <v>110</v>
      </c>
      <c r="H285" s="66"/>
      <c r="I285" s="30">
        <v>5.6E-05</v>
      </c>
      <c r="J285" s="38" t="s">
        <v>6</v>
      </c>
      <c r="K285" s="13">
        <v>90.5</v>
      </c>
      <c r="L285" s="13">
        <v>1031</v>
      </c>
      <c r="M285" s="26">
        <f t="shared" si="25"/>
        <v>4.915615906886517E-06</v>
      </c>
      <c r="N285" s="38" t="s">
        <v>4</v>
      </c>
    </row>
    <row r="286" spans="2:14" ht="25.5">
      <c r="B286" s="38" t="s">
        <v>45</v>
      </c>
      <c r="C286" s="27" t="s">
        <v>56</v>
      </c>
      <c r="D286" s="143">
        <f t="shared" si="24"/>
        <v>7.373423860329776E-06</v>
      </c>
      <c r="E286" s="14"/>
      <c r="F286" s="8" t="s">
        <v>4</v>
      </c>
      <c r="G286" s="68" t="s">
        <v>110</v>
      </c>
      <c r="H286" s="66"/>
      <c r="I286" s="30">
        <v>8.4E-05</v>
      </c>
      <c r="J286" s="38" t="s">
        <v>6</v>
      </c>
      <c r="K286" s="13">
        <v>90.5</v>
      </c>
      <c r="L286" s="13">
        <v>1031</v>
      </c>
      <c r="M286" s="26">
        <f t="shared" si="25"/>
        <v>7.373423860329776E-06</v>
      </c>
      <c r="N286" s="38" t="s">
        <v>4</v>
      </c>
    </row>
    <row r="287" spans="2:14" ht="25.5">
      <c r="B287" s="38" t="s">
        <v>38</v>
      </c>
      <c r="C287" s="14">
        <v>600</v>
      </c>
      <c r="D287" s="143">
        <f t="shared" si="24"/>
        <v>0</v>
      </c>
      <c r="E287" s="14"/>
      <c r="F287" s="38" t="s">
        <v>4</v>
      </c>
      <c r="G287" s="68" t="s">
        <v>119</v>
      </c>
      <c r="H287" s="11"/>
      <c r="I287" s="30">
        <v>0</v>
      </c>
      <c r="J287" s="38" t="s">
        <v>6</v>
      </c>
      <c r="K287" s="13">
        <v>90.5</v>
      </c>
      <c r="L287" s="13">
        <v>1031</v>
      </c>
      <c r="M287" s="26">
        <f t="shared" si="25"/>
        <v>0</v>
      </c>
      <c r="N287" s="38" t="s">
        <v>4</v>
      </c>
    </row>
    <row r="288" spans="2:14" ht="25.5">
      <c r="B288" s="38" t="s">
        <v>37</v>
      </c>
      <c r="C288" s="27" t="s">
        <v>49</v>
      </c>
      <c r="D288" s="143">
        <f t="shared" si="24"/>
        <v>0.006583414161008729</v>
      </c>
      <c r="E288" s="14"/>
      <c r="F288" s="8" t="s">
        <v>4</v>
      </c>
      <c r="G288" s="68" t="s">
        <v>110</v>
      </c>
      <c r="H288" s="66"/>
      <c r="I288" s="30">
        <v>0.075</v>
      </c>
      <c r="J288" s="38" t="s">
        <v>6</v>
      </c>
      <c r="K288" s="13">
        <v>90.5</v>
      </c>
      <c r="L288" s="13">
        <v>1031</v>
      </c>
      <c r="M288" s="26">
        <f t="shared" si="25"/>
        <v>0.006583414161008729</v>
      </c>
      <c r="N288" s="38" t="s">
        <v>4</v>
      </c>
    </row>
    <row r="289" spans="2:14" ht="25.5">
      <c r="B289" s="38" t="s">
        <v>40</v>
      </c>
      <c r="C289" s="27" t="s">
        <v>51</v>
      </c>
      <c r="D289" s="143">
        <f t="shared" si="24"/>
        <v>3.335596508244423E-05</v>
      </c>
      <c r="E289" s="14"/>
      <c r="F289" s="8" t="s">
        <v>4</v>
      </c>
      <c r="G289" s="68" t="s">
        <v>110</v>
      </c>
      <c r="H289" s="66"/>
      <c r="I289" s="30">
        <v>0.00038</v>
      </c>
      <c r="J289" s="38" t="s">
        <v>6</v>
      </c>
      <c r="K289" s="13">
        <v>90.5</v>
      </c>
      <c r="L289" s="13">
        <v>1031</v>
      </c>
      <c r="M289" s="26">
        <f t="shared" si="25"/>
        <v>3.335596508244423E-05</v>
      </c>
      <c r="N289" s="38" t="s">
        <v>4</v>
      </c>
    </row>
    <row r="290" spans="2:14" ht="25.5">
      <c r="B290" s="38" t="s">
        <v>41</v>
      </c>
      <c r="C290" s="27" t="s">
        <v>52</v>
      </c>
      <c r="D290" s="143">
        <f t="shared" si="24"/>
        <v>2.282250242483026E-05</v>
      </c>
      <c r="E290" s="14"/>
      <c r="F290" s="8" t="s">
        <v>4</v>
      </c>
      <c r="G290" s="68" t="s">
        <v>110</v>
      </c>
      <c r="H290" s="66"/>
      <c r="I290" s="30">
        <v>0.00026</v>
      </c>
      <c r="J290" s="38" t="s">
        <v>6</v>
      </c>
      <c r="K290" s="13">
        <v>90.5</v>
      </c>
      <c r="L290" s="13">
        <v>1031</v>
      </c>
      <c r="M290" s="26">
        <f t="shared" si="25"/>
        <v>2.282250242483026E-05</v>
      </c>
      <c r="N290" s="38" t="s">
        <v>4</v>
      </c>
    </row>
    <row r="291" spans="2:14" ht="25.5">
      <c r="B291" s="38" t="s">
        <v>42</v>
      </c>
      <c r="C291" s="27" t="s">
        <v>53</v>
      </c>
      <c r="D291" s="143">
        <f t="shared" si="24"/>
        <v>0.00018433559650824443</v>
      </c>
      <c r="E291" s="14"/>
      <c r="F291" s="8" t="s">
        <v>4</v>
      </c>
      <c r="G291" s="68" t="s">
        <v>110</v>
      </c>
      <c r="H291" s="66"/>
      <c r="I291" s="30">
        <v>0.0021</v>
      </c>
      <c r="J291" s="38" t="s">
        <v>6</v>
      </c>
      <c r="K291" s="13">
        <v>90.5</v>
      </c>
      <c r="L291" s="13">
        <v>1031</v>
      </c>
      <c r="M291" s="26">
        <f t="shared" si="25"/>
        <v>0.00018433559650824443</v>
      </c>
      <c r="N291" s="38" t="s">
        <v>4</v>
      </c>
    </row>
    <row r="292" spans="2:14" ht="25.5">
      <c r="B292" s="31" t="s">
        <v>36</v>
      </c>
      <c r="C292" s="18">
        <v>246</v>
      </c>
      <c r="D292" s="143">
        <f t="shared" si="24"/>
        <v>5.87345E-05</v>
      </c>
      <c r="E292" s="14"/>
      <c r="F292" s="8" t="s">
        <v>4</v>
      </c>
      <c r="G292" s="68" t="s">
        <v>110</v>
      </c>
      <c r="H292" s="66"/>
      <c r="I292" s="30">
        <v>0.0006691189999999999</v>
      </c>
      <c r="J292" s="38" t="s">
        <v>6</v>
      </c>
      <c r="K292" s="13">
        <v>90.5</v>
      </c>
      <c r="L292" s="13">
        <v>1031</v>
      </c>
      <c r="M292" s="26">
        <f t="shared" si="25"/>
        <v>5.87345E-05</v>
      </c>
      <c r="N292" s="38" t="s">
        <v>4</v>
      </c>
    </row>
    <row r="293" ht="12.75"/>
    <row r="294" ht="12.75"/>
    <row r="295" ht="12.75"/>
    <row r="296" ht="12.75"/>
    <row r="297" ht="12.75"/>
    <row r="298" ht="12.75"/>
    <row r="299" ht="12.75"/>
    <row r="300" ht="12.75"/>
    <row r="301" ht="12.75"/>
    <row r="302" ht="12.75"/>
    <row r="303" ht="12.75"/>
  </sheetData>
  <sheetProtection/>
  <mergeCells count="40">
    <mergeCell ref="I131:J131"/>
    <mergeCell ref="I5:J5"/>
    <mergeCell ref="K5:L5"/>
    <mergeCell ref="M5:N5"/>
    <mergeCell ref="I47:J47"/>
    <mergeCell ref="K47:L47"/>
    <mergeCell ref="M47:N47"/>
    <mergeCell ref="I26:J26"/>
    <mergeCell ref="K26:L26"/>
    <mergeCell ref="M26:N26"/>
    <mergeCell ref="M173:N173"/>
    <mergeCell ref="I68:J68"/>
    <mergeCell ref="K68:L68"/>
    <mergeCell ref="M68:N68"/>
    <mergeCell ref="I152:J152"/>
    <mergeCell ref="K152:L152"/>
    <mergeCell ref="M152:N152"/>
    <mergeCell ref="I110:J110"/>
    <mergeCell ref="K110:L110"/>
    <mergeCell ref="M110:N110"/>
    <mergeCell ref="I215:J215"/>
    <mergeCell ref="K215:L215"/>
    <mergeCell ref="M215:N215"/>
    <mergeCell ref="I89:J89"/>
    <mergeCell ref="K89:L89"/>
    <mergeCell ref="M89:N89"/>
    <mergeCell ref="K131:L131"/>
    <mergeCell ref="M131:N131"/>
    <mergeCell ref="I173:J173"/>
    <mergeCell ref="K173:L173"/>
    <mergeCell ref="I277:J277"/>
    <mergeCell ref="M277:N277"/>
    <mergeCell ref="I257:J257"/>
    <mergeCell ref="M257:N257"/>
    <mergeCell ref="I194:J194"/>
    <mergeCell ref="K194:L194"/>
    <mergeCell ref="M194:N194"/>
    <mergeCell ref="I236:J236"/>
    <mergeCell ref="K236:L236"/>
    <mergeCell ref="M236:N236"/>
  </mergeCells>
  <printOptions/>
  <pageMargins left="0.75" right="0.75" top="1" bottom="1" header="0.5" footer="0.5"/>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R24"/>
  <sheetViews>
    <sheetView tabSelected="1" zoomScale="115" zoomScaleNormal="115" zoomScaleSheetLayoutView="162" zoomScalePageLayoutView="0" workbookViewId="0" topLeftCell="A1">
      <pane ySplit="8" topLeftCell="A9" activePane="bottomLeft" state="frozen"/>
      <selection pane="topLeft" activeCell="A1" sqref="A1"/>
      <selection pane="bottomLeft" activeCell="A1" sqref="A1"/>
    </sheetView>
  </sheetViews>
  <sheetFormatPr defaultColWidth="9.140625" defaultRowHeight="12.75"/>
  <cols>
    <col min="1" max="1" width="6.421875" style="3" customWidth="1"/>
    <col min="2" max="2" width="41.57421875" style="3" customWidth="1"/>
    <col min="3" max="3" width="10.28125" style="3" customWidth="1"/>
    <col min="4" max="4" width="11.57421875" style="150" customWidth="1"/>
    <col min="5" max="5" width="9.421875" style="150" bestFit="1" customWidth="1"/>
    <col min="6" max="6" width="10.140625" style="150" bestFit="1" customWidth="1"/>
    <col min="7" max="7" width="11.7109375" style="150" bestFit="1" customWidth="1"/>
    <col min="8" max="8" width="9.7109375" style="150" customWidth="1"/>
    <col min="9" max="9" width="12.7109375" style="150" customWidth="1"/>
    <col min="10" max="10" width="12.00390625" style="150" customWidth="1"/>
    <col min="11" max="12" width="11.57421875" style="150" customWidth="1"/>
    <col min="13" max="13" width="10.57421875" style="150" customWidth="1"/>
    <col min="14" max="14" width="12.7109375" style="150" bestFit="1" customWidth="1"/>
    <col min="15" max="15" width="10.7109375" style="150" customWidth="1"/>
    <col min="16" max="16" width="10.140625" style="150" customWidth="1"/>
    <col min="17" max="17" width="9.8515625" style="150" customWidth="1"/>
    <col min="18" max="18" width="22.00390625" style="150" customWidth="1"/>
    <col min="19" max="19" width="11.57421875" style="3" customWidth="1"/>
    <col min="20" max="16384" width="9.140625" style="3" customWidth="1"/>
  </cols>
  <sheetData>
    <row r="1" spans="1:10" ht="12.75">
      <c r="A1" s="144" t="s">
        <v>0</v>
      </c>
      <c r="D1" s="175"/>
      <c r="E1" s="175"/>
      <c r="J1" s="150" t="s">
        <v>9</v>
      </c>
    </row>
    <row r="2" spans="1:10" ht="12.75">
      <c r="A2" s="145"/>
      <c r="B2" s="149" t="s">
        <v>121</v>
      </c>
      <c r="C2" s="4" t="s">
        <v>7</v>
      </c>
      <c r="D2" s="175"/>
      <c r="E2" s="175"/>
      <c r="J2" s="150" t="s">
        <v>10</v>
      </c>
    </row>
    <row r="3" spans="1:10" ht="12.75">
      <c r="A3" s="146"/>
      <c r="B3" s="4" t="s">
        <v>1</v>
      </c>
      <c r="C3" s="4" t="s">
        <v>7</v>
      </c>
      <c r="D3" s="175"/>
      <c r="E3" s="175"/>
      <c r="J3" s="150" t="s">
        <v>11</v>
      </c>
    </row>
    <row r="4" spans="1:10" ht="12.75">
      <c r="A4" s="43"/>
      <c r="B4" s="149" t="s">
        <v>133</v>
      </c>
      <c r="C4" s="4"/>
      <c r="D4" s="175"/>
      <c r="E4" s="175"/>
      <c r="J4" s="152" t="s">
        <v>132</v>
      </c>
    </row>
    <row r="5" spans="1:10" ht="39" customHeight="1">
      <c r="A5" s="147"/>
      <c r="B5" s="4" t="s">
        <v>2</v>
      </c>
      <c r="C5" s="6"/>
      <c r="D5" s="175"/>
      <c r="E5" s="175"/>
      <c r="J5" s="153" t="s">
        <v>153</v>
      </c>
    </row>
    <row r="6" ht="6.75" customHeight="1"/>
    <row r="7" spans="1:18" s="164" customFormat="1" ht="12.75">
      <c r="A7" s="176" t="s">
        <v>3</v>
      </c>
      <c r="B7" s="176"/>
      <c r="C7" s="163" t="s">
        <v>120</v>
      </c>
      <c r="D7" s="148" t="s">
        <v>46</v>
      </c>
      <c r="E7" s="148" t="s">
        <v>35</v>
      </c>
      <c r="F7" s="148" t="s">
        <v>43</v>
      </c>
      <c r="G7" s="148" t="s">
        <v>39</v>
      </c>
      <c r="H7" s="148" t="s">
        <v>44</v>
      </c>
      <c r="I7" s="148" t="s">
        <v>26</v>
      </c>
      <c r="J7" s="148" t="s">
        <v>12</v>
      </c>
      <c r="K7" s="148" t="s">
        <v>13</v>
      </c>
      <c r="L7" s="148" t="s">
        <v>45</v>
      </c>
      <c r="M7" s="148" t="s">
        <v>38</v>
      </c>
      <c r="N7" s="148" t="s">
        <v>37</v>
      </c>
      <c r="O7" s="148" t="s">
        <v>40</v>
      </c>
      <c r="P7" s="148" t="s">
        <v>41</v>
      </c>
      <c r="Q7" s="148" t="s">
        <v>42</v>
      </c>
      <c r="R7" s="148" t="s">
        <v>36</v>
      </c>
    </row>
    <row r="8" spans="1:18" s="164" customFormat="1" ht="12.75">
      <c r="A8" s="177" t="s">
        <v>30</v>
      </c>
      <c r="B8" s="177"/>
      <c r="C8" s="151"/>
      <c r="D8" s="151" t="s">
        <v>31</v>
      </c>
      <c r="E8" s="151" t="s">
        <v>19</v>
      </c>
      <c r="F8" s="151" t="s">
        <v>54</v>
      </c>
      <c r="G8" s="151" t="s">
        <v>50</v>
      </c>
      <c r="H8" s="151" t="s">
        <v>55</v>
      </c>
      <c r="I8" s="151" t="s">
        <v>27</v>
      </c>
      <c r="J8" s="151" t="s">
        <v>32</v>
      </c>
      <c r="K8" s="151" t="s">
        <v>25</v>
      </c>
      <c r="L8" s="151" t="s">
        <v>56</v>
      </c>
      <c r="M8" s="151">
        <v>600</v>
      </c>
      <c r="N8" s="151" t="s">
        <v>49</v>
      </c>
      <c r="O8" s="151" t="s">
        <v>51</v>
      </c>
      <c r="P8" s="151" t="s">
        <v>52</v>
      </c>
      <c r="Q8" s="151" t="s">
        <v>53</v>
      </c>
      <c r="R8" s="151">
        <v>246</v>
      </c>
    </row>
    <row r="9" spans="1:18" s="34" customFormat="1" ht="12.75">
      <c r="A9" s="174" t="s">
        <v>140</v>
      </c>
      <c r="B9" s="174"/>
      <c r="C9" s="156" t="s">
        <v>4</v>
      </c>
      <c r="D9" s="162">
        <v>0.0447</v>
      </c>
      <c r="E9" s="162">
        <v>0.010575000000000001</v>
      </c>
      <c r="F9" s="154">
        <v>0.00132</v>
      </c>
      <c r="G9" s="154">
        <v>0.000214</v>
      </c>
      <c r="H9" s="154">
        <v>0.000398</v>
      </c>
      <c r="I9" s="158">
        <v>0.000845</v>
      </c>
      <c r="J9" s="165">
        <v>0.0011297777777777777</v>
      </c>
      <c r="K9" s="158">
        <v>0.000248</v>
      </c>
      <c r="L9" s="154">
        <v>0.00602</v>
      </c>
      <c r="M9" s="155">
        <v>2.65E-08</v>
      </c>
      <c r="N9" s="154">
        <v>0.033</v>
      </c>
      <c r="O9" s="154">
        <v>0.003</v>
      </c>
      <c r="P9" s="154">
        <v>0.000113</v>
      </c>
      <c r="Q9" s="154">
        <v>0.0845</v>
      </c>
      <c r="R9" s="154">
        <v>0.0011</v>
      </c>
    </row>
    <row r="10" spans="1:18" s="34" customFormat="1" ht="25.5" customHeight="1">
      <c r="A10" s="174" t="s">
        <v>141</v>
      </c>
      <c r="B10" s="174"/>
      <c r="C10" s="156" t="s">
        <v>4</v>
      </c>
      <c r="D10" s="166">
        <v>0</v>
      </c>
      <c r="E10" s="166">
        <v>0</v>
      </c>
      <c r="F10" s="154">
        <v>0.00056</v>
      </c>
      <c r="G10" s="158">
        <v>0</v>
      </c>
      <c r="H10" s="154">
        <v>0.00042</v>
      </c>
      <c r="I10" s="158">
        <v>0.00042</v>
      </c>
      <c r="J10" s="166">
        <v>0.00034439999999999997</v>
      </c>
      <c r="K10" s="166">
        <v>7.56E-05</v>
      </c>
      <c r="L10" s="157">
        <v>0.00021</v>
      </c>
      <c r="M10" s="155">
        <v>2.65E-08</v>
      </c>
      <c r="N10" s="154">
        <v>0.035</v>
      </c>
      <c r="O10" s="154">
        <v>0.00084</v>
      </c>
      <c r="P10" s="154">
        <v>0.00042</v>
      </c>
      <c r="Q10" s="154">
        <v>0.00042</v>
      </c>
      <c r="R10" s="154">
        <v>0.0033</v>
      </c>
    </row>
    <row r="11" spans="1:18" s="34" customFormat="1" ht="25.5" customHeight="1">
      <c r="A11" s="174" t="s">
        <v>142</v>
      </c>
      <c r="B11" s="174"/>
      <c r="C11" s="156" t="s">
        <v>4</v>
      </c>
      <c r="D11" s="166">
        <v>0</v>
      </c>
      <c r="E11" s="166">
        <v>0</v>
      </c>
      <c r="F11" s="154">
        <v>0.000548</v>
      </c>
      <c r="G11" s="158">
        <v>0</v>
      </c>
      <c r="H11" s="154">
        <v>0.000411</v>
      </c>
      <c r="I11" s="158">
        <v>0.000411</v>
      </c>
      <c r="J11" s="166">
        <v>0.00034439999999999997</v>
      </c>
      <c r="K11" s="166">
        <v>7.56E-05</v>
      </c>
      <c r="L11" s="157">
        <v>0.00021</v>
      </c>
      <c r="M11" s="155">
        <v>2.65E-08</v>
      </c>
      <c r="N11" s="154">
        <v>0.035</v>
      </c>
      <c r="O11" s="154">
        <v>0.000822</v>
      </c>
      <c r="P11" s="154">
        <v>0.000411</v>
      </c>
      <c r="Q11" s="154">
        <v>0.000411</v>
      </c>
      <c r="R11" s="154">
        <v>0.0033</v>
      </c>
    </row>
    <row r="12" spans="1:18" s="34" customFormat="1" ht="25.5" customHeight="1">
      <c r="A12" s="174" t="s">
        <v>143</v>
      </c>
      <c r="B12" s="174"/>
      <c r="C12" s="156" t="s">
        <v>4</v>
      </c>
      <c r="D12" s="158">
        <v>0.10738</v>
      </c>
      <c r="E12" s="158">
        <v>0.01295</v>
      </c>
      <c r="F12" s="154">
        <v>0.00154</v>
      </c>
      <c r="G12" s="158">
        <v>0.13062</v>
      </c>
      <c r="H12" s="154">
        <v>0.000672</v>
      </c>
      <c r="I12" s="158">
        <v>0.00154</v>
      </c>
      <c r="J12" s="166">
        <v>0.00126</v>
      </c>
      <c r="K12" s="166">
        <v>0.000277</v>
      </c>
      <c r="L12" s="157">
        <v>0.00021</v>
      </c>
      <c r="M12" s="155">
        <v>2.65E-08</v>
      </c>
      <c r="N12" s="158">
        <v>0.1652</v>
      </c>
      <c r="O12" s="167">
        <v>0.1106</v>
      </c>
      <c r="P12" s="158">
        <v>4.2196E-05</v>
      </c>
      <c r="Q12" s="154">
        <v>0.000644</v>
      </c>
      <c r="R12" s="154">
        <v>0.02352</v>
      </c>
    </row>
    <row r="13" spans="1:18" s="34" customFormat="1" ht="25.5" customHeight="1">
      <c r="A13" s="174" t="s">
        <v>144</v>
      </c>
      <c r="B13" s="174"/>
      <c r="C13" s="156" t="s">
        <v>4</v>
      </c>
      <c r="D13" s="158">
        <v>0.105079</v>
      </c>
      <c r="E13" s="158">
        <v>0.0126725</v>
      </c>
      <c r="F13" s="154">
        <v>0.0015069999999999999</v>
      </c>
      <c r="G13" s="158">
        <v>0.127821</v>
      </c>
      <c r="H13" s="154">
        <v>0.0006575999999999999</v>
      </c>
      <c r="I13" s="158">
        <v>0.0015069999999999999</v>
      </c>
      <c r="J13" s="166">
        <v>0.00124</v>
      </c>
      <c r="K13" s="166">
        <v>0.000272</v>
      </c>
      <c r="L13" s="157">
        <v>0.00021</v>
      </c>
      <c r="M13" s="155">
        <v>2.65E-08</v>
      </c>
      <c r="N13" s="158">
        <v>0.16166</v>
      </c>
      <c r="O13" s="167">
        <v>0.10823</v>
      </c>
      <c r="P13" s="158">
        <v>4.1291799999999997E-05</v>
      </c>
      <c r="Q13" s="154">
        <v>0.0006302</v>
      </c>
      <c r="R13" s="154">
        <v>0.023016</v>
      </c>
    </row>
    <row r="14" spans="1:18" s="34" customFormat="1" ht="25.5" customHeight="1">
      <c r="A14" s="174" t="s">
        <v>145</v>
      </c>
      <c r="B14" s="174"/>
      <c r="C14" s="156" t="s">
        <v>5</v>
      </c>
      <c r="D14" s="168">
        <v>0.002547</v>
      </c>
      <c r="E14" s="155">
        <v>0.0023399999999999996</v>
      </c>
      <c r="F14" s="168">
        <v>1.692E-05</v>
      </c>
      <c r="G14" s="168">
        <v>0.00882</v>
      </c>
      <c r="H14" s="168">
        <v>3.29335042904892E-06</v>
      </c>
      <c r="I14" s="168">
        <v>2.192342656999374E-05</v>
      </c>
      <c r="J14" s="169">
        <v>1.9234285714285712E-06</v>
      </c>
      <c r="K14" s="170">
        <v>2.448E-06</v>
      </c>
      <c r="L14" s="168">
        <v>2.115980019734085E-05</v>
      </c>
      <c r="M14" s="170">
        <v>7.416E-10</v>
      </c>
      <c r="N14" s="168">
        <v>0.00918</v>
      </c>
      <c r="O14" s="168">
        <v>0.0008218852245460458</v>
      </c>
      <c r="P14" s="168">
        <v>9.5842841625657E-06</v>
      </c>
      <c r="Q14" s="168">
        <v>2.523175835578227E-05</v>
      </c>
      <c r="R14" s="154">
        <v>0.0038</v>
      </c>
    </row>
    <row r="15" spans="1:18" s="34" customFormat="1" ht="25.5" customHeight="1">
      <c r="A15" s="174" t="s">
        <v>146</v>
      </c>
      <c r="B15" s="174"/>
      <c r="C15" s="156" t="s">
        <v>5</v>
      </c>
      <c r="D15" s="168">
        <v>0.0040752</v>
      </c>
      <c r="E15" s="155">
        <v>0.003744</v>
      </c>
      <c r="F15" s="171">
        <v>2.7072E-05</v>
      </c>
      <c r="G15" s="168">
        <v>0.014112</v>
      </c>
      <c r="H15" s="168">
        <v>5.269360686478272E-06</v>
      </c>
      <c r="I15" s="168">
        <v>3.507748251198999E-05</v>
      </c>
      <c r="J15" s="172">
        <v>3.9599999999999994E-05</v>
      </c>
      <c r="K15" s="168">
        <v>3.9168E-06</v>
      </c>
      <c r="L15" s="168">
        <v>3.385568031574536E-05</v>
      </c>
      <c r="M15" s="170">
        <v>1.1865599999999999E-09</v>
      </c>
      <c r="N15" s="168">
        <v>0.014688000000000001</v>
      </c>
      <c r="O15" s="168">
        <v>0.0013150163592736733</v>
      </c>
      <c r="P15" s="168">
        <v>1.533485466010512E-05</v>
      </c>
      <c r="Q15" s="168">
        <v>4.037081336925163E-05</v>
      </c>
      <c r="R15" s="154">
        <v>0.0028</v>
      </c>
    </row>
    <row r="16" spans="1:18" s="34" customFormat="1" ht="25.5" customHeight="1">
      <c r="A16" s="174" t="s">
        <v>147</v>
      </c>
      <c r="B16" s="174"/>
      <c r="C16" s="156" t="s">
        <v>5</v>
      </c>
      <c r="D16" s="168">
        <v>0.0048393</v>
      </c>
      <c r="E16" s="155">
        <v>0.004446</v>
      </c>
      <c r="F16" s="171">
        <v>3.2148000000000005E-05</v>
      </c>
      <c r="G16" s="168">
        <v>0.016758000000000002</v>
      </c>
      <c r="H16" s="168">
        <v>6.257365815192949E-06</v>
      </c>
      <c r="I16" s="168">
        <v>4.165451048298811E-05</v>
      </c>
      <c r="J16" s="172">
        <v>4.7025E-05</v>
      </c>
      <c r="K16" s="168">
        <v>4.6512000000000005E-06</v>
      </c>
      <c r="L16" s="168">
        <v>4.0203620374947615E-05</v>
      </c>
      <c r="M16" s="170">
        <v>1.40904E-09</v>
      </c>
      <c r="N16" s="168">
        <v>0.017442000000000003</v>
      </c>
      <c r="O16" s="168">
        <v>0.001561581926637487</v>
      </c>
      <c r="P16" s="168">
        <v>1.821013990887483E-05</v>
      </c>
      <c r="Q16" s="168">
        <v>4.794034087598632E-05</v>
      </c>
      <c r="R16" s="154">
        <v>0.0028</v>
      </c>
    </row>
    <row r="17" spans="1:18" s="34" customFormat="1" ht="12.75">
      <c r="A17" s="174" t="s">
        <v>148</v>
      </c>
      <c r="B17" s="174"/>
      <c r="C17" s="156" t="s">
        <v>6</v>
      </c>
      <c r="D17" s="154">
        <v>0.041240000000000006</v>
      </c>
      <c r="E17" s="154">
        <v>0.0065984</v>
      </c>
      <c r="F17" s="158">
        <v>0.0002</v>
      </c>
      <c r="G17" s="154">
        <v>0.012372000000000001</v>
      </c>
      <c r="H17" s="158">
        <v>0.0071</v>
      </c>
      <c r="I17" s="154">
        <v>0.013701989999999999</v>
      </c>
      <c r="J17" s="172">
        <v>0.0132</v>
      </c>
      <c r="K17" s="172">
        <v>0.000548</v>
      </c>
      <c r="L17" s="154">
        <v>8.4E-05</v>
      </c>
      <c r="M17" s="172">
        <v>0</v>
      </c>
      <c r="N17" s="158">
        <v>0.73201</v>
      </c>
      <c r="O17" s="158">
        <v>0.083</v>
      </c>
      <c r="P17" s="154">
        <v>0.00026</v>
      </c>
      <c r="Q17" s="158">
        <v>0.11825569999999999</v>
      </c>
      <c r="R17" s="154">
        <v>0.0006691189999999999</v>
      </c>
    </row>
    <row r="18" spans="1:18" s="34" customFormat="1" ht="12.75">
      <c r="A18" s="174" t="s">
        <v>149</v>
      </c>
      <c r="B18" s="174"/>
      <c r="C18" s="156" t="s">
        <v>6</v>
      </c>
      <c r="D18" s="154">
        <v>0.0156712</v>
      </c>
      <c r="E18" s="154">
        <v>0.018558</v>
      </c>
      <c r="F18" s="158">
        <v>0.0002</v>
      </c>
      <c r="G18" s="154">
        <v>0.0021</v>
      </c>
      <c r="H18" s="154">
        <v>0.0011</v>
      </c>
      <c r="I18" s="154">
        <v>0.0014</v>
      </c>
      <c r="J18" s="172">
        <v>0.00134</v>
      </c>
      <c r="K18" s="172">
        <v>5.6E-05</v>
      </c>
      <c r="L18" s="154">
        <v>8.4E-05</v>
      </c>
      <c r="M18" s="172">
        <v>0</v>
      </c>
      <c r="N18" s="154">
        <v>0.075</v>
      </c>
      <c r="O18" s="154">
        <v>0.00038</v>
      </c>
      <c r="P18" s="154">
        <v>0.00026</v>
      </c>
      <c r="Q18" s="154">
        <v>0.0021</v>
      </c>
      <c r="R18" s="158">
        <v>0.0006691189999999999</v>
      </c>
    </row>
    <row r="19" spans="1:18" s="34" customFormat="1" ht="12.75">
      <c r="A19" s="178" t="s">
        <v>8</v>
      </c>
      <c r="B19" s="178"/>
      <c r="C19" s="156" t="s">
        <v>5</v>
      </c>
      <c r="D19" s="154">
        <v>0.00057</v>
      </c>
      <c r="E19" s="154">
        <v>0.00029</v>
      </c>
      <c r="F19" s="154">
        <v>0.00041</v>
      </c>
      <c r="G19" s="154">
        <v>0.0013</v>
      </c>
      <c r="H19" s="154">
        <v>5.1E-05</v>
      </c>
      <c r="I19" s="154">
        <v>0.00026</v>
      </c>
      <c r="J19" s="172">
        <v>0.000579</v>
      </c>
      <c r="K19" s="154">
        <v>7.9E-05</v>
      </c>
      <c r="L19" s="154">
        <v>0.0001</v>
      </c>
      <c r="M19" s="168">
        <v>3.14E-09</v>
      </c>
      <c r="N19" s="154">
        <v>0.00024</v>
      </c>
      <c r="O19" s="154">
        <v>0.00049</v>
      </c>
      <c r="P19" s="154">
        <v>8.3E-05</v>
      </c>
      <c r="Q19" s="154">
        <v>0.00028</v>
      </c>
      <c r="R19" s="154">
        <v>4.9919999999999996E-05</v>
      </c>
    </row>
    <row r="20" spans="1:18" s="34" customFormat="1" ht="12.75">
      <c r="A20" s="174" t="s">
        <v>150</v>
      </c>
      <c r="B20" s="174"/>
      <c r="C20" s="156" t="s">
        <v>5</v>
      </c>
      <c r="D20" s="154">
        <v>8.6E-09</v>
      </c>
      <c r="E20" s="155">
        <v>0.0023399999999999996</v>
      </c>
      <c r="F20" s="154">
        <v>0.000669</v>
      </c>
      <c r="G20" s="168">
        <v>0.00882</v>
      </c>
      <c r="H20" s="158">
        <v>0.00241</v>
      </c>
      <c r="I20" s="154">
        <v>0.00331</v>
      </c>
      <c r="J20" s="172">
        <v>0.00146</v>
      </c>
      <c r="K20" s="172">
        <v>0.00185</v>
      </c>
      <c r="L20" s="168">
        <v>2.115980019734085E-05</v>
      </c>
      <c r="M20" s="154">
        <v>9.19E-06</v>
      </c>
      <c r="N20" s="168">
        <v>0.00918</v>
      </c>
      <c r="O20" s="168">
        <v>0.0008218852245460458</v>
      </c>
      <c r="P20" s="154">
        <v>0.0056</v>
      </c>
      <c r="Q20" s="154">
        <v>0.00552</v>
      </c>
      <c r="R20" s="154">
        <v>0.00417</v>
      </c>
    </row>
    <row r="21" spans="1:18" s="34" customFormat="1" ht="12.75">
      <c r="A21" s="174" t="s">
        <v>151</v>
      </c>
      <c r="B21" s="174"/>
      <c r="C21" s="156" t="s">
        <v>4</v>
      </c>
      <c r="D21" s="172">
        <v>0.0036200000000000004</v>
      </c>
      <c r="E21" s="172">
        <v>0.0005792</v>
      </c>
      <c r="F21" s="172">
        <v>1.755577109602328E-05</v>
      </c>
      <c r="G21" s="172">
        <v>0.001086</v>
      </c>
      <c r="H21" s="172">
        <v>0.0006232298739088265</v>
      </c>
      <c r="I21" s="172">
        <v>0.0012027449999999999</v>
      </c>
      <c r="J21" s="172">
        <v>0.0011586808923375364</v>
      </c>
      <c r="K21" s="172">
        <v>4.810281280310378E-05</v>
      </c>
      <c r="L21" s="172">
        <v>7.373423860329776E-06</v>
      </c>
      <c r="M21" s="172">
        <v>0</v>
      </c>
      <c r="N21" s="172">
        <v>0.06425499999999999</v>
      </c>
      <c r="O21" s="172">
        <v>0.007285645004849661</v>
      </c>
      <c r="P21" s="172">
        <v>2.282250242483026E-05</v>
      </c>
      <c r="Q21" s="172">
        <v>0.01038035</v>
      </c>
      <c r="R21" s="172">
        <v>5.87345E-05</v>
      </c>
    </row>
    <row r="22" spans="1:18" s="34" customFormat="1" ht="12.75">
      <c r="A22" s="174" t="s">
        <v>152</v>
      </c>
      <c r="B22" s="174"/>
      <c r="C22" s="156" t="s">
        <v>4</v>
      </c>
      <c r="D22" s="172">
        <v>0.0013756</v>
      </c>
      <c r="E22" s="172">
        <v>0.001629</v>
      </c>
      <c r="F22" s="172">
        <v>1.755577109602328E-05</v>
      </c>
      <c r="G22" s="172">
        <v>0.00018433559650824443</v>
      </c>
      <c r="H22" s="172">
        <v>9.655674102812804E-05</v>
      </c>
      <c r="I22" s="172">
        <v>0.00012289039767216295</v>
      </c>
      <c r="J22" s="172">
        <v>0.00011762366634335596</v>
      </c>
      <c r="K22" s="172">
        <v>4.915615906886517E-06</v>
      </c>
      <c r="L22" s="172">
        <v>7.373423860329776E-06</v>
      </c>
      <c r="M22" s="172">
        <v>0</v>
      </c>
      <c r="N22" s="172">
        <v>0.006583414161008729</v>
      </c>
      <c r="O22" s="172">
        <v>3.335596508244423E-05</v>
      </c>
      <c r="P22" s="172">
        <v>2.282250242483026E-05</v>
      </c>
      <c r="Q22" s="172">
        <v>0.00018433559650824443</v>
      </c>
      <c r="R22" s="172">
        <v>5.87345E-05</v>
      </c>
    </row>
    <row r="23" ht="12.75">
      <c r="A23" s="139"/>
    </row>
    <row r="24" ht="12.75">
      <c r="A24" s="139"/>
    </row>
  </sheetData>
  <sheetProtection/>
  <mergeCells count="17">
    <mergeCell ref="A22:B22"/>
    <mergeCell ref="A8:B8"/>
    <mergeCell ref="A13:B13"/>
    <mergeCell ref="A14:B14"/>
    <mergeCell ref="A19:B19"/>
    <mergeCell ref="A20:B20"/>
    <mergeCell ref="A21:B21"/>
    <mergeCell ref="A15:B15"/>
    <mergeCell ref="A16:B16"/>
    <mergeCell ref="A17:B17"/>
    <mergeCell ref="A18:B18"/>
    <mergeCell ref="D1:E5"/>
    <mergeCell ref="A7:B7"/>
    <mergeCell ref="A9:B9"/>
    <mergeCell ref="A10:B10"/>
    <mergeCell ref="A11:B11"/>
    <mergeCell ref="A12:B12"/>
  </mergeCells>
  <printOptions headings="1"/>
  <pageMargins left="0.6" right="0.6" top="0.6" bottom="0.6" header="0.5" footer="0.5"/>
  <pageSetup cellComments="atEnd"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G31" sqref="G31"/>
    </sheetView>
  </sheetViews>
  <sheetFormatPr defaultColWidth="9.140625" defaultRowHeight="12.75"/>
  <sheetData>
    <row r="1" ht="15">
      <c r="A1" s="19"/>
    </row>
    <row r="2" ht="12.75">
      <c r="A2" s="20" t="s">
        <v>20</v>
      </c>
    </row>
  </sheetData>
  <sheetProtection/>
  <hyperlinks>
    <hyperlink ref="A2" r:id="rId1" display="https://www3.epa.gov/ttn/chief/ap42/appendix/appa.pdf"/>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Knapp, Stacy R</cp:lastModifiedBy>
  <cp:lastPrinted>2011-12-16T13:53:50Z</cp:lastPrinted>
  <dcterms:created xsi:type="dcterms:W3CDTF">2008-10-10T18:41:43Z</dcterms:created>
  <dcterms:modified xsi:type="dcterms:W3CDTF">2018-01-12T18:07:22Z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