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devon_cook_maine_gov/Documents/Desktop/"/>
    </mc:Choice>
  </mc:AlternateContent>
  <xr:revisionPtr revIDLastSave="51" documentId="8_{F92DA8DD-37CA-4465-AFCA-2E999C9A0B0B}" xr6:coauthVersionLast="45" xr6:coauthVersionMax="45" xr10:uidLastSave="{EFB0C3DD-3924-4CF3-9B54-3B0386D3151C}"/>
  <bookViews>
    <workbookView xWindow="28680" yWindow="-120" windowWidth="29040" windowHeight="15840" tabRatio="691" activeTab="1" xr2:uid="{551F09A6-2CAA-44B0-90AA-4EE29D00DE8F}"/>
  </bookViews>
  <sheets>
    <sheet name="Wholesaler Information" sheetId="7" r:id="rId1"/>
    <sheet name="Malt Liquor" sheetId="1" r:id="rId2"/>
    <sheet name="Table Wine" sheetId="2" r:id="rId3"/>
    <sheet name="Sparkling Wine" sheetId="3" r:id="rId4"/>
    <sheet name="Fortified Wine" sheetId="4" r:id="rId5"/>
    <sheet name="Hard Cider" sheetId="5" r:id="rId6"/>
    <sheet name="Low Alcohol Spirit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6" l="1"/>
  <c r="F5" i="6"/>
  <c r="F4" i="6"/>
  <c r="F2" i="6"/>
  <c r="E2" i="6"/>
  <c r="F6" i="4"/>
  <c r="F5" i="4"/>
  <c r="F4" i="4"/>
  <c r="F2" i="4"/>
  <c r="E2" i="4"/>
  <c r="F4" i="3"/>
  <c r="F5" i="3"/>
  <c r="F6" i="3"/>
  <c r="F2" i="3"/>
  <c r="E2" i="3"/>
  <c r="F4" i="2"/>
  <c r="F2" i="2" s="1"/>
  <c r="F5" i="2"/>
  <c r="F6" i="2"/>
  <c r="E2" i="2"/>
  <c r="F6" i="5"/>
  <c r="F5" i="5"/>
  <c r="F4" i="5"/>
  <c r="F2" i="5"/>
  <c r="E2" i="5"/>
  <c r="E2" i="1"/>
  <c r="F2" i="1" l="1"/>
</calcChain>
</file>

<file path=xl/sharedStrings.xml><?xml version="1.0" encoding="utf-8"?>
<sst xmlns="http://schemas.openxmlformats.org/spreadsheetml/2006/main" count="52" uniqueCount="12">
  <si>
    <t>Maine PO #</t>
  </si>
  <si>
    <t>Invoice Number</t>
  </si>
  <si>
    <t>Invoice Date</t>
  </si>
  <si>
    <t>Total Excise Tax Due</t>
  </si>
  <si>
    <t>Total Gallons</t>
  </si>
  <si>
    <t>Gallons/Invoice</t>
  </si>
  <si>
    <t>License #</t>
  </si>
  <si>
    <t>Month</t>
  </si>
  <si>
    <t>Year</t>
  </si>
  <si>
    <t>Wholesaler DBA</t>
  </si>
  <si>
    <t>Excise Tax/Invoice</t>
  </si>
  <si>
    <t>Certificate of Approval Holder Name (DBA)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</si>
</sst>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13">
    <xf numFmtId="0" fontId="0" fillId="0" borderId="0" xfId="0"/>
    <xf numFmtId="0" fontId="2" fillId="0" borderId="0" xfId="0" applyFont="1"/>
    <xf numFmtId="44" fontId="0" fillId="0" borderId="0" xfId="1" applyFont="1"/>
    <xf numFmtId="2" fontId="0" fillId="0" borderId="0" xfId="0" applyNumberFormat="1"/>
    <xf numFmtId="14" fontId="0" fillId="0" borderId="0" xfId="0" applyNumberFormat="1"/>
    <xf numFmtId="4" fontId="0" fillId="0" borderId="0" xfId="0" applyNumberFormat="1"/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49" fontId="5" fillId="0" borderId="4" xfId="0" applyNumberFormat="1" applyFont="1" applyBorder="1"/>
    <xf numFmtId="49" fontId="5" fillId="0" borderId="5" xfId="0" applyNumberFormat="1" applyFont="1" applyBorder="1"/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</cellXfs>
  <cellStyles count="3">
    <cellStyle name="Accent1" xfId="2" builtinId="29"/>
    <cellStyle name="Currency" xfId="1" builtinId="4"/>
    <cellStyle name="Normal" xfId="0" builtinId="0"/>
  </cellStyles>
  <dxfs count="28">
    <dxf>
      <numFmt numFmtId="34" formatCode="_(&quot;$&quot;* #,##0.00_);_(&quot;$&quot;* \(#,##0.00\);_(&quot;$&quot;* &quot;-&quot;??_);_(@_)"/>
    </dxf>
    <dxf>
      <numFmt numFmtId="4" formatCode="#,##0.00"/>
    </dxf>
    <dxf>
      <numFmt numFmtId="19" formatCode="m/d/yyyy"/>
    </dxf>
    <dxf>
      <numFmt numFmtId="2" formatCode="0.00"/>
    </dxf>
    <dxf>
      <numFmt numFmtId="2" formatCode="0.00"/>
    </dxf>
    <dxf>
      <numFmt numFmtId="4" formatCode="#,##0.00"/>
    </dxf>
    <dxf>
      <numFmt numFmtId="19" formatCode="m/d/yyyy"/>
    </dxf>
    <dxf>
      <numFmt numFmtId="2" formatCode="0.00"/>
    </dxf>
    <dxf>
      <numFmt numFmtId="2" formatCode="0.00"/>
    </dxf>
    <dxf>
      <numFmt numFmtId="34" formatCode="_(&quot;$&quot;* #,##0.00_);_(&quot;$&quot;* \(#,##0.00\);_(&quot;$&quot;* &quot;-&quot;??_);_(@_)"/>
    </dxf>
    <dxf>
      <numFmt numFmtId="4" formatCode="#,##0.00"/>
    </dxf>
    <dxf>
      <numFmt numFmtId="19" formatCode="m/d/yyyy"/>
    </dxf>
    <dxf>
      <numFmt numFmtId="2" formatCode="0.00"/>
    </dxf>
    <dxf>
      <numFmt numFmtId="2" formatCode="0.00"/>
    </dxf>
    <dxf>
      <numFmt numFmtId="34" formatCode="_(&quot;$&quot;* #,##0.00_);_(&quot;$&quot;* \(#,##0.00\);_(&quot;$&quot;* &quot;-&quot;??_);_(@_)"/>
    </dxf>
    <dxf>
      <numFmt numFmtId="4" formatCode="#,##0.00"/>
    </dxf>
    <dxf>
      <numFmt numFmtId="19" formatCode="m/d/yyyy"/>
    </dxf>
    <dxf>
      <numFmt numFmtId="2" formatCode="0.00"/>
    </dxf>
    <dxf>
      <numFmt numFmtId="2" formatCode="0.00"/>
    </dxf>
    <dxf>
      <numFmt numFmtId="34" formatCode="_(&quot;$&quot;* #,##0.00_);_(&quot;$&quot;* \(#,##0.00\);_(&quot;$&quot;* &quot;-&quot;??_);_(@_)"/>
    </dxf>
    <dxf>
      <numFmt numFmtId="4" formatCode="#,##0.00"/>
    </dxf>
    <dxf>
      <numFmt numFmtId="19" formatCode="m/d/yyyy"/>
    </dxf>
    <dxf>
      <numFmt numFmtId="2" formatCode="0.00"/>
    </dxf>
    <dxf>
      <numFmt numFmtId="2" formatCode="0.00"/>
    </dxf>
    <dxf>
      <numFmt numFmtId="4" formatCode="#,##0.00"/>
    </dxf>
    <dxf>
      <numFmt numFmtId="19" formatCode="m/d/yyyy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40F5F9-27D9-4CC3-95F4-4C686111D374}" name="Table1" displayName="Table1" ref="A3:F6" totalsRowShown="0">
  <autoFilter ref="A3:F6" xr:uid="{B98D8F3A-4663-4831-81C3-E3A7CCC29E46}"/>
  <tableColumns count="6">
    <tableColumn id="1" xr3:uid="{B75764E1-4023-42BF-BD68-DF4875495224}" name="Certificate of Approval Holder Name (DBA)"/>
    <tableColumn id="2" xr3:uid="{34C8DEFB-AE83-4700-904E-8650EF35E861}" name="Maine PO #" dataDxfId="27"/>
    <tableColumn id="3" xr3:uid="{83FF41A3-0F9E-40AA-9F94-42B6D9F4714D}" name="Invoice Number" dataDxfId="26"/>
    <tableColumn id="4" xr3:uid="{9C36BD31-21E1-4DCC-8613-1C03CF8C89E3}" name="Invoice Date" dataDxfId="25"/>
    <tableColumn id="5" xr3:uid="{DD6294C3-C2AC-4B4D-9A2D-90439AFBEAC4}" name="Gallons/Invoice" dataDxfId="24"/>
    <tableColumn id="6" xr3:uid="{830481EA-3497-4EB0-89AA-BA19800C088C}" name="Excise Tax/Invoice" dataCellStyle="Currenc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7E0BBC1-A1E9-4101-B3ED-CA610B080E9F}" name="Table111" displayName="Table111" ref="A3:F6" totalsRowShown="0">
  <autoFilter ref="A3:F6" xr:uid="{40B0AB64-27DA-4C33-8E49-3C9EB973C11E}"/>
  <tableColumns count="6">
    <tableColumn id="1" xr3:uid="{E7399156-17AC-4C53-BAC5-18FCFA96282A}" name="Certificate of Approval Holder Name (DBA)"/>
    <tableColumn id="2" xr3:uid="{4666EF6F-9E57-415D-96E8-3E2CD5FFBFEE}" name="Maine PO #" dataDxfId="23"/>
    <tableColumn id="3" xr3:uid="{0F8690AE-9389-43EA-B238-F318F2C8B428}" name="Invoice Number" dataDxfId="22"/>
    <tableColumn id="4" xr3:uid="{00BA1B83-F1CA-4F07-A3C0-39A2D0C00211}" name="Invoice Date" dataDxfId="21"/>
    <tableColumn id="5" xr3:uid="{12DC8001-56DC-4887-9114-65050401E0AB}" name="Gallons/Invoice" dataDxfId="20"/>
    <tableColumn id="6" xr3:uid="{98CD6EF7-56F6-4BD5-B03D-715C5786605B}" name="Excise Tax/Invoice" dataDxfId="19" dataCellStyle="Currency">
      <calculatedColumnFormula>Table111[[#This Row],[Gallons/Invoice]]*0.6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F836EAF-CA58-40A5-B62D-655774ED3058}" name="Table11113" displayName="Table11113" ref="A3:F6" totalsRowShown="0">
  <autoFilter ref="A3:F6" xr:uid="{D111608F-7BCD-421B-B38E-907B3B39D40F}"/>
  <tableColumns count="6">
    <tableColumn id="1" xr3:uid="{D477EC14-9635-43DD-AFAB-562C26622621}" name="Certificate of Approval Holder Name (DBA)"/>
    <tableColumn id="2" xr3:uid="{9F1F47CF-E884-47CF-96B2-B26D3B7F7AA0}" name="Maine PO #" dataDxfId="18"/>
    <tableColumn id="3" xr3:uid="{564D5546-E51F-42D4-AB50-5B8CF8DE0E77}" name="Invoice Number" dataDxfId="17"/>
    <tableColumn id="4" xr3:uid="{26CB037C-C537-4849-A47E-59C93E777E67}" name="Invoice Date" dataDxfId="16"/>
    <tableColumn id="5" xr3:uid="{0A1659A7-E502-4CB5-BDCE-35A685804319}" name="Gallons/Invoice" dataDxfId="15"/>
    <tableColumn id="6" xr3:uid="{A5A9148F-8663-4B62-8051-0BAFF633180F}" name="Excise Tax/Invoice" dataDxfId="14" dataCellStyle="Currency">
      <calculatedColumnFormula>Table11113[[#This Row],[Gallons/Invoice]]*1.24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825C94A-57C4-463E-A788-C5E73F37EE32}" name="Table1111315" displayName="Table1111315" ref="A3:F6" totalsRowShown="0">
  <autoFilter ref="A3:F6" xr:uid="{374ABD7B-A03A-424A-A56F-810F4901FFB8}"/>
  <tableColumns count="6">
    <tableColumn id="1" xr3:uid="{E19C65F1-20E0-498A-8388-BF0AA48A15C1}" name="Certificate of Approval Holder Name (DBA)"/>
    <tableColumn id="2" xr3:uid="{4043DE32-694A-4EAE-9C58-E17D999755B6}" name="Maine PO #" dataDxfId="13"/>
    <tableColumn id="3" xr3:uid="{F9D09DA2-5494-4F7D-8C9A-7224E29D08F5}" name="Invoice Number" dataDxfId="12"/>
    <tableColumn id="4" xr3:uid="{35E9B243-465B-4C7D-B744-901D38F4F9F1}" name="Invoice Date" dataDxfId="11"/>
    <tableColumn id="5" xr3:uid="{1941AD97-113E-4E4D-AB3D-F4C5766AC4B1}" name="Gallons/Invoice" dataDxfId="10"/>
    <tableColumn id="6" xr3:uid="{9E47C478-C9B5-4FDD-9D26-D2244134E713}" name="Excise Tax/Invoice" dataDxfId="9" dataCellStyle="Currency">
      <calculatedColumnFormula>Table1111315[[#This Row],[Gallons/Invoice]]*1.24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9E0BD39-AD23-4372-8859-22923E11BDE5}" name="Table19" displayName="Table19" ref="A3:F6" totalsRowShown="0">
  <autoFilter ref="A3:F6" xr:uid="{3065AFB3-9A19-4C45-9B6C-18E219B8DF9B}"/>
  <tableColumns count="6">
    <tableColumn id="1" xr3:uid="{7C155972-FDDA-4090-8E4A-F02B7C5DA1A3}" name="Certificate of Approval Holder Name (DBA)"/>
    <tableColumn id="2" xr3:uid="{2E56583D-35F2-41C6-9BD0-620A10858166}" name="Maine PO #" dataDxfId="8"/>
    <tableColumn id="3" xr3:uid="{5F3E97E6-A80E-4A6C-95DF-AD49AA3F0F92}" name="Invoice Number" dataDxfId="7"/>
    <tableColumn id="4" xr3:uid="{6EC75B3A-0966-4EF0-8627-1521D30D9812}" name="Invoice Date" dataDxfId="6"/>
    <tableColumn id="5" xr3:uid="{8A1A9536-A4B1-446B-B462-201F01716558}" name="Gallons/Invoice" dataDxfId="5"/>
    <tableColumn id="6" xr3:uid="{F0AAF1A2-169A-48D7-B447-9DE7B6FA436A}" name="Excise Tax/Invoice" dataCellStyle="Currency">
      <calculatedColumnFormula>Table19[[#This Row],[Gallons/Invoice]]*0.35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899EAC0-727D-489F-8D44-75EE26F02A62}" name="Table1111317" displayName="Table1111317" ref="A3:F6" totalsRowShown="0">
  <autoFilter ref="A3:F6" xr:uid="{C91977C4-6B5E-4833-A1BE-77C51ECE3A82}"/>
  <tableColumns count="6">
    <tableColumn id="1" xr3:uid="{E45418FC-37AA-49EE-987C-DC37478DF2F6}" name="Certificate of Approval Holder Name (DBA)"/>
    <tableColumn id="2" xr3:uid="{2C582884-E775-450B-9A91-A7EC4F7E373B}" name="Maine PO #" dataDxfId="4"/>
    <tableColumn id="3" xr3:uid="{9F5540B4-1909-4EAE-A087-6E3C19476759}" name="Invoice Number" dataDxfId="3"/>
    <tableColumn id="4" xr3:uid="{C4841719-6E4C-40F2-B900-0350BB115DC6}" name="Invoice Date" dataDxfId="2"/>
    <tableColumn id="5" xr3:uid="{832895FE-C6DF-4561-A34E-0E46B35122DA}" name="Gallons/Invoice" dataDxfId="1"/>
    <tableColumn id="6" xr3:uid="{5C833366-9965-458B-9D01-26202B7E0C8C}" name="Excise Tax/Invoice" dataDxfId="0" dataCellStyle="Currency">
      <calculatedColumnFormula>Table1111317[[#This Row],[Gallons/Invoice]]*1.24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4D5F2-1487-49F1-8132-D8E7E317F944}">
  <dimension ref="A1:D2"/>
  <sheetViews>
    <sheetView workbookViewId="0">
      <selection activeCell="H13" sqref="H13"/>
    </sheetView>
  </sheetViews>
  <sheetFormatPr defaultRowHeight="15" x14ac:dyDescent="0.25"/>
  <cols>
    <col min="1" max="1" width="73.42578125" customWidth="1"/>
    <col min="2" max="2" width="26.42578125" bestFit="1" customWidth="1"/>
    <col min="3" max="3" width="15.7109375" customWidth="1"/>
    <col min="4" max="4" width="11" customWidth="1"/>
  </cols>
  <sheetData>
    <row r="1" spans="1:4" ht="23.25" x14ac:dyDescent="0.25">
      <c r="A1" s="6" t="s">
        <v>9</v>
      </c>
      <c r="B1" s="7" t="s">
        <v>6</v>
      </c>
      <c r="C1" s="7" t="s">
        <v>7</v>
      </c>
      <c r="D1" s="8" t="s">
        <v>8</v>
      </c>
    </row>
    <row r="2" spans="1:4" ht="24" thickBot="1" x14ac:dyDescent="0.4">
      <c r="A2" s="9"/>
      <c r="B2" s="10"/>
      <c r="C2" s="11"/>
      <c r="D2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3E392-D9EA-43CC-A9F7-61A9943D11BC}">
  <dimension ref="A1:F7"/>
  <sheetViews>
    <sheetView tabSelected="1" zoomScaleNormal="100" workbookViewId="0">
      <selection activeCell="H10" sqref="H10"/>
    </sheetView>
  </sheetViews>
  <sheetFormatPr defaultRowHeight="15" x14ac:dyDescent="0.25"/>
  <cols>
    <col min="1" max="1" width="73" customWidth="1"/>
    <col min="2" max="3" width="23.28515625" customWidth="1"/>
    <col min="4" max="4" width="17.28515625" customWidth="1"/>
    <col min="5" max="5" width="17.42578125" bestFit="1" customWidth="1"/>
    <col min="6" max="6" width="19" bestFit="1" customWidth="1"/>
  </cols>
  <sheetData>
    <row r="1" spans="1:6" x14ac:dyDescent="0.25">
      <c r="E1" s="1" t="s">
        <v>4</v>
      </c>
      <c r="F1" s="1" t="s">
        <v>3</v>
      </c>
    </row>
    <row r="2" spans="1:6" x14ac:dyDescent="0.25">
      <c r="E2" s="5">
        <f>SUM(Table1[Gallons/Invoice])</f>
        <v>0</v>
      </c>
      <c r="F2" s="2">
        <f>SUM(Table1[Excise Tax/Invoice])</f>
        <v>0</v>
      </c>
    </row>
    <row r="3" spans="1:6" x14ac:dyDescent="0.25">
      <c r="A3" t="s">
        <v>11</v>
      </c>
      <c r="B3" t="s">
        <v>0</v>
      </c>
      <c r="C3" t="s">
        <v>1</v>
      </c>
      <c r="D3" t="s">
        <v>2</v>
      </c>
      <c r="E3" t="s">
        <v>5</v>
      </c>
      <c r="F3" t="s">
        <v>10</v>
      </c>
    </row>
    <row r="4" spans="1:6" x14ac:dyDescent="0.25">
      <c r="B4" s="3"/>
      <c r="C4" s="3"/>
      <c r="D4" s="4"/>
      <c r="E4" s="5"/>
      <c r="F4" s="2"/>
    </row>
    <row r="5" spans="1:6" x14ac:dyDescent="0.25">
      <c r="B5" s="3"/>
      <c r="C5" s="3"/>
      <c r="D5" s="4"/>
      <c r="E5" s="5"/>
      <c r="F5" s="2"/>
    </row>
    <row r="6" spans="1:6" x14ac:dyDescent="0.25">
      <c r="B6" s="3"/>
      <c r="C6" s="3"/>
      <c r="D6" s="4"/>
      <c r="E6" s="5"/>
      <c r="F6" s="2"/>
    </row>
    <row r="7" spans="1:6" x14ac:dyDescent="0.25">
      <c r="B7" s="3"/>
      <c r="C7" s="3"/>
      <c r="D7" s="4"/>
      <c r="E7" s="5"/>
      <c r="F7" s="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4901B-D222-429C-BB33-F53D766400D2}">
  <dimension ref="A1:F6"/>
  <sheetViews>
    <sheetView workbookViewId="0">
      <selection activeCell="C28" sqref="C28"/>
    </sheetView>
  </sheetViews>
  <sheetFormatPr defaultRowHeight="15" x14ac:dyDescent="0.25"/>
  <cols>
    <col min="1" max="1" width="73" customWidth="1"/>
    <col min="2" max="3" width="23.28515625" customWidth="1"/>
    <col min="4" max="4" width="17.28515625" customWidth="1"/>
    <col min="5" max="5" width="17.42578125" bestFit="1" customWidth="1"/>
    <col min="6" max="6" width="19" bestFit="1" customWidth="1"/>
  </cols>
  <sheetData>
    <row r="1" spans="1:6" x14ac:dyDescent="0.25">
      <c r="E1" s="1" t="s">
        <v>4</v>
      </c>
      <c r="F1" s="1" t="s">
        <v>3</v>
      </c>
    </row>
    <row r="2" spans="1:6" x14ac:dyDescent="0.25">
      <c r="E2" s="5">
        <f>SUM(Table111[Gallons/Invoice])</f>
        <v>0</v>
      </c>
      <c r="F2" s="2">
        <f>SUM(Table111[Excise Tax/Invoice])</f>
        <v>0</v>
      </c>
    </row>
    <row r="3" spans="1:6" x14ac:dyDescent="0.25">
      <c r="A3" t="s">
        <v>11</v>
      </c>
      <c r="B3" t="s">
        <v>0</v>
      </c>
      <c r="C3" t="s">
        <v>1</v>
      </c>
      <c r="D3" t="s">
        <v>2</v>
      </c>
      <c r="E3" t="s">
        <v>5</v>
      </c>
      <c r="F3" t="s">
        <v>10</v>
      </c>
    </row>
    <row r="4" spans="1:6" x14ac:dyDescent="0.25">
      <c r="B4" s="3"/>
      <c r="C4" s="3"/>
      <c r="D4" s="4"/>
      <c r="E4" s="5"/>
      <c r="F4" s="2">
        <f>Table111[[#This Row],[Gallons/Invoice]]*0.6</f>
        <v>0</v>
      </c>
    </row>
    <row r="5" spans="1:6" x14ac:dyDescent="0.25">
      <c r="B5" s="3"/>
      <c r="C5" s="3"/>
      <c r="D5" s="4"/>
      <c r="E5" s="5"/>
      <c r="F5" s="2">
        <f>Table111[[#This Row],[Gallons/Invoice]]*0.6</f>
        <v>0</v>
      </c>
    </row>
    <row r="6" spans="1:6" x14ac:dyDescent="0.25">
      <c r="B6" s="3"/>
      <c r="C6" s="3"/>
      <c r="D6" s="4"/>
      <c r="E6" s="5"/>
      <c r="F6" s="2">
        <f>Table111[[#This Row],[Gallons/Invoice]]*0.6</f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40DA1-2F18-4A4E-9046-3F7A44DCB37A}">
  <dimension ref="A1:F6"/>
  <sheetViews>
    <sheetView workbookViewId="0">
      <selection activeCell="F3" sqref="F3"/>
    </sheetView>
  </sheetViews>
  <sheetFormatPr defaultRowHeight="15" x14ac:dyDescent="0.25"/>
  <cols>
    <col min="1" max="1" width="73" customWidth="1"/>
    <col min="2" max="3" width="23.28515625" customWidth="1"/>
    <col min="4" max="4" width="17.28515625" customWidth="1"/>
    <col min="5" max="5" width="17.42578125" bestFit="1" customWidth="1"/>
    <col min="6" max="6" width="19" bestFit="1" customWidth="1"/>
  </cols>
  <sheetData>
    <row r="1" spans="1:6" x14ac:dyDescent="0.25">
      <c r="E1" s="1" t="s">
        <v>4</v>
      </c>
      <c r="F1" s="1" t="s">
        <v>3</v>
      </c>
    </row>
    <row r="2" spans="1:6" x14ac:dyDescent="0.25">
      <c r="E2" s="5">
        <f>SUM(Table11113[Gallons/Invoice])</f>
        <v>0</v>
      </c>
      <c r="F2" s="2">
        <f>SUM(Table11113[Excise Tax/Invoice])</f>
        <v>0</v>
      </c>
    </row>
    <row r="3" spans="1:6" x14ac:dyDescent="0.25">
      <c r="A3" t="s">
        <v>11</v>
      </c>
      <c r="B3" t="s">
        <v>0</v>
      </c>
      <c r="C3" t="s">
        <v>1</v>
      </c>
      <c r="D3" t="s">
        <v>2</v>
      </c>
      <c r="E3" t="s">
        <v>5</v>
      </c>
      <c r="F3" t="s">
        <v>10</v>
      </c>
    </row>
    <row r="4" spans="1:6" x14ac:dyDescent="0.25">
      <c r="B4" s="3"/>
      <c r="C4" s="3"/>
      <c r="D4" s="4"/>
      <c r="E4" s="5"/>
      <c r="F4" s="2">
        <f>Table11113[[#This Row],[Gallons/Invoice]]*1.24</f>
        <v>0</v>
      </c>
    </row>
    <row r="5" spans="1:6" x14ac:dyDescent="0.25">
      <c r="B5" s="3"/>
      <c r="C5" s="3"/>
      <c r="D5" s="4"/>
      <c r="E5" s="5"/>
      <c r="F5" s="2">
        <f>Table11113[[#This Row],[Gallons/Invoice]]*1.24</f>
        <v>0</v>
      </c>
    </row>
    <row r="6" spans="1:6" x14ac:dyDescent="0.25">
      <c r="B6" s="3"/>
      <c r="C6" s="3"/>
      <c r="D6" s="4"/>
      <c r="E6" s="5"/>
      <c r="F6" s="2">
        <f>Table11113[[#This Row],[Gallons/Invoice]]*1.24</f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AB354-EC5E-41C9-B2C8-ECC22EE6BAEC}">
  <dimension ref="A1:F6"/>
  <sheetViews>
    <sheetView workbookViewId="0">
      <selection activeCell="C29" sqref="C29"/>
    </sheetView>
  </sheetViews>
  <sheetFormatPr defaultRowHeight="15" x14ac:dyDescent="0.25"/>
  <cols>
    <col min="1" max="1" width="73" customWidth="1"/>
    <col min="2" max="3" width="23.28515625" customWidth="1"/>
    <col min="4" max="4" width="17.28515625" customWidth="1"/>
    <col min="5" max="5" width="17.42578125" bestFit="1" customWidth="1"/>
    <col min="6" max="6" width="19" bestFit="1" customWidth="1"/>
  </cols>
  <sheetData>
    <row r="1" spans="1:6" x14ac:dyDescent="0.25">
      <c r="E1" s="1" t="s">
        <v>4</v>
      </c>
      <c r="F1" s="1" t="s">
        <v>3</v>
      </c>
    </row>
    <row r="2" spans="1:6" x14ac:dyDescent="0.25">
      <c r="E2" s="5">
        <f>SUM(Table1111315[Gallons/Invoice])</f>
        <v>0</v>
      </c>
      <c r="F2" s="2">
        <f>SUM(Table1111315[Excise Tax/Invoice])</f>
        <v>0</v>
      </c>
    </row>
    <row r="3" spans="1:6" x14ac:dyDescent="0.25">
      <c r="A3" t="s">
        <v>11</v>
      </c>
      <c r="B3" t="s">
        <v>0</v>
      </c>
      <c r="C3" t="s">
        <v>1</v>
      </c>
      <c r="D3" t="s">
        <v>2</v>
      </c>
      <c r="E3" t="s">
        <v>5</v>
      </c>
      <c r="F3" t="s">
        <v>10</v>
      </c>
    </row>
    <row r="4" spans="1:6" x14ac:dyDescent="0.25">
      <c r="B4" s="3"/>
      <c r="C4" s="3"/>
      <c r="D4" s="4"/>
      <c r="E4" s="5"/>
      <c r="F4" s="2">
        <f>Table1111315[[#This Row],[Gallons/Invoice]]*1.24</f>
        <v>0</v>
      </c>
    </row>
    <row r="5" spans="1:6" x14ac:dyDescent="0.25">
      <c r="B5" s="3"/>
      <c r="C5" s="3"/>
      <c r="D5" s="4"/>
      <c r="E5" s="5"/>
      <c r="F5" s="2">
        <f>Table1111315[[#This Row],[Gallons/Invoice]]*1.24</f>
        <v>0</v>
      </c>
    </row>
    <row r="6" spans="1:6" x14ac:dyDescent="0.25">
      <c r="B6" s="3"/>
      <c r="C6" s="3"/>
      <c r="D6" s="4"/>
      <c r="E6" s="5"/>
      <c r="F6" s="2">
        <f>Table1111315[[#This Row],[Gallons/Invoice]]*1.24</f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E659-7A2F-4F8E-A1E3-D3F228A53B43}">
  <dimension ref="A1:F6"/>
  <sheetViews>
    <sheetView workbookViewId="0">
      <selection activeCell="F3" sqref="F3"/>
    </sheetView>
  </sheetViews>
  <sheetFormatPr defaultRowHeight="15" x14ac:dyDescent="0.25"/>
  <cols>
    <col min="1" max="1" width="73" customWidth="1"/>
    <col min="2" max="3" width="23.28515625" customWidth="1"/>
    <col min="4" max="4" width="17.28515625" customWidth="1"/>
    <col min="5" max="5" width="17.42578125" bestFit="1" customWidth="1"/>
    <col min="6" max="6" width="19" bestFit="1" customWidth="1"/>
  </cols>
  <sheetData>
    <row r="1" spans="1:6" x14ac:dyDescent="0.25">
      <c r="E1" s="1" t="s">
        <v>4</v>
      </c>
      <c r="F1" s="1" t="s">
        <v>3</v>
      </c>
    </row>
    <row r="2" spans="1:6" x14ac:dyDescent="0.25">
      <c r="E2" s="5">
        <f>SUM(Table19[Gallons/Invoice])</f>
        <v>0</v>
      </c>
      <c r="F2" s="2">
        <f>SUM(Table19[Excise Tax/Invoice])</f>
        <v>0</v>
      </c>
    </row>
    <row r="3" spans="1:6" x14ac:dyDescent="0.25">
      <c r="A3" t="s">
        <v>11</v>
      </c>
      <c r="B3" t="s">
        <v>0</v>
      </c>
      <c r="C3" t="s">
        <v>1</v>
      </c>
      <c r="D3" t="s">
        <v>2</v>
      </c>
      <c r="E3" t="s">
        <v>5</v>
      </c>
      <c r="F3" t="s">
        <v>10</v>
      </c>
    </row>
    <row r="4" spans="1:6" x14ac:dyDescent="0.25">
      <c r="B4" s="3"/>
      <c r="C4" s="3"/>
      <c r="D4" s="4"/>
      <c r="E4" s="5"/>
      <c r="F4" s="2">
        <f>Table19[[#This Row],[Gallons/Invoice]]*0.35</f>
        <v>0</v>
      </c>
    </row>
    <row r="5" spans="1:6" x14ac:dyDescent="0.25">
      <c r="B5" s="3"/>
      <c r="C5" s="3"/>
      <c r="D5" s="4"/>
      <c r="E5" s="5"/>
      <c r="F5" s="2">
        <f>Table19[[#This Row],[Gallons/Invoice]]*0.35</f>
        <v>0</v>
      </c>
    </row>
    <row r="6" spans="1:6" x14ac:dyDescent="0.25">
      <c r="B6" s="3"/>
      <c r="C6" s="3"/>
      <c r="D6" s="4"/>
      <c r="E6" s="5"/>
      <c r="F6" s="2">
        <f>Table19[[#This Row],[Gallons/Invoice]]*0.35</f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D86F3-F1B6-4221-AD1C-F9C6AD81CB9F}">
  <dimension ref="A1:F6"/>
  <sheetViews>
    <sheetView workbookViewId="0">
      <selection activeCell="I20" sqref="I20"/>
    </sheetView>
  </sheetViews>
  <sheetFormatPr defaultRowHeight="15" x14ac:dyDescent="0.25"/>
  <cols>
    <col min="1" max="1" width="73" customWidth="1"/>
    <col min="2" max="3" width="23.28515625" customWidth="1"/>
    <col min="4" max="4" width="17.28515625" customWidth="1"/>
    <col min="5" max="5" width="17.42578125" bestFit="1" customWidth="1"/>
    <col min="6" max="6" width="19" bestFit="1" customWidth="1"/>
  </cols>
  <sheetData>
    <row r="1" spans="1:6" x14ac:dyDescent="0.25">
      <c r="E1" s="1" t="s">
        <v>4</v>
      </c>
      <c r="F1" s="1" t="s">
        <v>3</v>
      </c>
    </row>
    <row r="2" spans="1:6" x14ac:dyDescent="0.25">
      <c r="E2" s="5">
        <f>SUM(Table1111317[Gallons/Invoice])</f>
        <v>0</v>
      </c>
      <c r="F2" s="2">
        <f>SUM(Table1111317[Excise Tax/Invoice])</f>
        <v>0</v>
      </c>
    </row>
    <row r="3" spans="1:6" x14ac:dyDescent="0.25">
      <c r="A3" t="s">
        <v>11</v>
      </c>
      <c r="B3" t="s">
        <v>0</v>
      </c>
      <c r="C3" t="s">
        <v>1</v>
      </c>
      <c r="D3" t="s">
        <v>2</v>
      </c>
      <c r="E3" t="s">
        <v>5</v>
      </c>
      <c r="F3" t="s">
        <v>10</v>
      </c>
    </row>
    <row r="4" spans="1:6" x14ac:dyDescent="0.25">
      <c r="B4" s="3"/>
      <c r="C4" s="3"/>
      <c r="D4" s="4"/>
      <c r="E4" s="5"/>
      <c r="F4" s="2">
        <f>Table1111317[[#This Row],[Gallons/Invoice]]*1.24</f>
        <v>0</v>
      </c>
    </row>
    <row r="5" spans="1:6" x14ac:dyDescent="0.25">
      <c r="B5" s="3"/>
      <c r="C5" s="3"/>
      <c r="D5" s="4"/>
      <c r="E5" s="5"/>
      <c r="F5" s="2">
        <f>Table1111317[[#This Row],[Gallons/Invoice]]*1.24</f>
        <v>0</v>
      </c>
    </row>
    <row r="6" spans="1:6" x14ac:dyDescent="0.25">
      <c r="B6" s="3"/>
      <c r="C6" s="3"/>
      <c r="D6" s="4"/>
      <c r="E6" s="5"/>
      <c r="F6" s="2">
        <f>Table1111317[[#This Row],[Gallons/Invoice]]*1.24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Wholesaler Information</vt:lpstr>
      <vt:lpstr>Malt Liquor</vt:lpstr>
      <vt:lpstr>Table Wine</vt:lpstr>
      <vt:lpstr>Sparkling Wine</vt:lpstr>
      <vt:lpstr>Fortified Wine</vt:lpstr>
      <vt:lpstr>Hard Cider</vt:lpstr>
      <vt:lpstr>Low Alcohol Spirits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Cook, Devon</dc:creator>
  <cp:lastModifiedBy>Cook, Devon</cp:lastModifiedBy>
  <dcterms:created xsi:type="dcterms:W3CDTF">2021-12-17T13:22:12Z</dcterms:created>
  <dcterms:modified xsi:type="dcterms:W3CDTF">2021-12-17T15:07:42Z</dcterms:modified>
</cp:coreProperties>
</file>