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amy_l_allen_maine_gov/Documents/Documents/Renewal Documents/2025 Renewal Application/"/>
    </mc:Choice>
  </mc:AlternateContent>
  <xr:revisionPtr revIDLastSave="0" documentId="8_{59DDC5B6-662F-4C13-9D36-1D203205CAF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SMS Budget" sheetId="1" r:id="rId1"/>
    <sheet name="Balance Sheet" sheetId="9" r:id="rId2"/>
  </sheets>
  <definedNames>
    <definedName name="ActualNumberOfPayments">#REF!</definedName>
    <definedName name="ColumnTitle1">#REF!</definedName>
    <definedName name="ExtraPayments">#REF!</definedName>
    <definedName name="InterestRate">#REF!</definedName>
    <definedName name="l">#REF!</definedName>
    <definedName name="LastCol">#REF!</definedName>
    <definedName name="LastRow">#REF!</definedName>
    <definedName name="LenderName">#REF!</definedName>
    <definedName name="LoanAmount">#REF!</definedName>
    <definedName name="LoanIsGood">#REF!</definedName>
    <definedName name="LoanPeriod">#REF!</definedName>
    <definedName name="LoanStartDate">#REF!</definedName>
    <definedName name="m">#REF!</definedName>
    <definedName name="PaymentsPerYear">#REF!</definedName>
    <definedName name="RowTitleRegion1..E9">#REF!</definedName>
    <definedName name="RowTitleRegion2..I7">#REF!</definedName>
    <definedName name="RowTitleRegion3..E9">#REF!</definedName>
    <definedName name="RowTitleRegion4..H9">#REF!</definedName>
    <definedName name="ScheduledNumberOfPayments">#REF!</definedName>
    <definedName name="ScheduledPayment">#REF!</definedName>
    <definedName name="TotalEarlyPayments">#REF!</definedName>
    <definedName name="TotalInterest">#REF!</definedName>
    <definedName name="w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2" i="1" l="1"/>
  <c r="D420" i="1"/>
  <c r="E420" i="1" s="1"/>
  <c r="E419" i="1"/>
  <c r="D419" i="1"/>
  <c r="D418" i="1"/>
  <c r="C416" i="1"/>
  <c r="D415" i="1"/>
  <c r="D416" i="1" s="1"/>
  <c r="C413" i="1"/>
  <c r="D411" i="1"/>
  <c r="E411" i="1" s="1"/>
  <c r="E410" i="1"/>
  <c r="E409" i="1"/>
  <c r="D409" i="1"/>
  <c r="D408" i="1"/>
  <c r="E408" i="1" s="1"/>
  <c r="E406" i="1"/>
  <c r="D406" i="1"/>
  <c r="E404" i="1"/>
  <c r="D404" i="1"/>
  <c r="D407" i="1" s="1"/>
  <c r="E403" i="1"/>
  <c r="D403" i="1"/>
  <c r="D402" i="1"/>
  <c r="E402" i="1" s="1"/>
  <c r="D401" i="1"/>
  <c r="E401" i="1" s="1"/>
  <c r="D400" i="1"/>
  <c r="E400" i="1" s="1"/>
  <c r="D399" i="1"/>
  <c r="E399" i="1" s="1"/>
  <c r="C397" i="1"/>
  <c r="E396" i="1"/>
  <c r="D396" i="1"/>
  <c r="D395" i="1"/>
  <c r="E395" i="1" s="1"/>
  <c r="D394" i="1"/>
  <c r="E394" i="1" s="1"/>
  <c r="D393" i="1"/>
  <c r="E393" i="1" s="1"/>
  <c r="E392" i="1"/>
  <c r="D392" i="1"/>
  <c r="D391" i="1"/>
  <c r="E391" i="1" s="1"/>
  <c r="D390" i="1"/>
  <c r="E390" i="1" s="1"/>
  <c r="D389" i="1"/>
  <c r="E389" i="1" s="1"/>
  <c r="D388" i="1"/>
  <c r="E388" i="1" s="1"/>
  <c r="D387" i="1"/>
  <c r="E387" i="1" s="1"/>
  <c r="E386" i="1"/>
  <c r="D386" i="1"/>
  <c r="D385" i="1"/>
  <c r="E385" i="1" s="1"/>
  <c r="E384" i="1"/>
  <c r="D384" i="1"/>
  <c r="D383" i="1"/>
  <c r="E383" i="1" s="1"/>
  <c r="D382" i="1"/>
  <c r="E382" i="1" s="1"/>
  <c r="D381" i="1"/>
  <c r="E381" i="1" s="1"/>
  <c r="D380" i="1"/>
  <c r="E380" i="1" s="1"/>
  <c r="D377" i="1"/>
  <c r="E377" i="1" s="1"/>
  <c r="D376" i="1"/>
  <c r="E376" i="1" s="1"/>
  <c r="D375" i="1"/>
  <c r="E375" i="1" s="1"/>
  <c r="E374" i="1"/>
  <c r="E373" i="1"/>
  <c r="E372" i="1"/>
  <c r="E371" i="1"/>
  <c r="E370" i="1"/>
  <c r="D370" i="1"/>
  <c r="E369" i="1"/>
  <c r="D368" i="1"/>
  <c r="E368" i="1" s="1"/>
  <c r="E367" i="1"/>
  <c r="E366" i="1"/>
  <c r="C366" i="1"/>
  <c r="C378" i="1" s="1"/>
  <c r="D365" i="1"/>
  <c r="E365" i="1" s="1"/>
  <c r="D364" i="1"/>
  <c r="E364" i="1" s="1"/>
  <c r="D363" i="1"/>
  <c r="E363" i="1" s="1"/>
  <c r="D361" i="1"/>
  <c r="E361" i="1" s="1"/>
  <c r="E359" i="1"/>
  <c r="E360" i="1" s="1"/>
  <c r="D359" i="1"/>
  <c r="D360" i="1" s="1"/>
  <c r="E358" i="1"/>
  <c r="D358" i="1"/>
  <c r="E356" i="1"/>
  <c r="E355" i="1"/>
  <c r="D353" i="1"/>
  <c r="C350" i="1"/>
  <c r="E348" i="1"/>
  <c r="D348" i="1"/>
  <c r="E346" i="1"/>
  <c r="D346" i="1"/>
  <c r="D345" i="1"/>
  <c r="E345" i="1" s="1"/>
  <c r="D344" i="1"/>
  <c r="E344" i="1" s="1"/>
  <c r="D343" i="1"/>
  <c r="E343" i="1" s="1"/>
  <c r="D342" i="1"/>
  <c r="E342" i="1" s="1"/>
  <c r="E341" i="1"/>
  <c r="D341" i="1"/>
  <c r="D340" i="1"/>
  <c r="E340" i="1" s="1"/>
  <c r="C337" i="1"/>
  <c r="C336" i="1"/>
  <c r="D336" i="1" s="1"/>
  <c r="E336" i="1" s="1"/>
  <c r="D335" i="1"/>
  <c r="E335" i="1" s="1"/>
  <c r="D334" i="1"/>
  <c r="E334" i="1" s="1"/>
  <c r="E332" i="1"/>
  <c r="D332" i="1"/>
  <c r="E331" i="1"/>
  <c r="D331" i="1"/>
  <c r="E330" i="1"/>
  <c r="D330" i="1"/>
  <c r="D329" i="1"/>
  <c r="E329" i="1" s="1"/>
  <c r="D324" i="1"/>
  <c r="E324" i="1" s="1"/>
  <c r="D323" i="1"/>
  <c r="E323" i="1" s="1"/>
  <c r="D322" i="1"/>
  <c r="E322" i="1" s="1"/>
  <c r="D321" i="1"/>
  <c r="E321" i="1" s="1"/>
  <c r="D320" i="1"/>
  <c r="E320" i="1" s="1"/>
  <c r="D318" i="1"/>
  <c r="D319" i="1" s="1"/>
  <c r="C316" i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C308" i="1"/>
  <c r="D307" i="1"/>
  <c r="E307" i="1" s="1"/>
  <c r="D306" i="1"/>
  <c r="E306" i="1" s="1"/>
  <c r="D305" i="1"/>
  <c r="E305" i="1" s="1"/>
  <c r="D303" i="1"/>
  <c r="E303" i="1" s="1"/>
  <c r="E301" i="1"/>
  <c r="D301" i="1"/>
  <c r="C299" i="1"/>
  <c r="D296" i="1"/>
  <c r="E296" i="1" s="1"/>
  <c r="D295" i="1"/>
  <c r="E295" i="1" s="1"/>
  <c r="D294" i="1"/>
  <c r="E294" i="1" s="1"/>
  <c r="D293" i="1"/>
  <c r="E293" i="1" s="1"/>
  <c r="E292" i="1"/>
  <c r="D292" i="1"/>
  <c r="D291" i="1"/>
  <c r="E291" i="1" s="1"/>
  <c r="D290" i="1"/>
  <c r="E290" i="1" s="1"/>
  <c r="D289" i="1"/>
  <c r="C287" i="1"/>
  <c r="E286" i="1"/>
  <c r="D286" i="1"/>
  <c r="D285" i="1"/>
  <c r="E285" i="1" s="1"/>
  <c r="D284" i="1"/>
  <c r="E284" i="1" s="1"/>
  <c r="D283" i="1"/>
  <c r="E283" i="1" s="1"/>
  <c r="D281" i="1"/>
  <c r="E281" i="1" s="1"/>
  <c r="D274" i="1"/>
  <c r="E274" i="1" s="1"/>
  <c r="D273" i="1"/>
  <c r="E273" i="1" s="1"/>
  <c r="E272" i="1"/>
  <c r="D272" i="1"/>
  <c r="D271" i="1"/>
  <c r="E271" i="1" s="1"/>
  <c r="D268" i="1"/>
  <c r="E268" i="1" s="1"/>
  <c r="D266" i="1"/>
  <c r="E266" i="1" s="1"/>
  <c r="D263" i="1"/>
  <c r="E263" i="1" s="1"/>
  <c r="C259" i="1"/>
  <c r="D259" i="1" s="1"/>
  <c r="E259" i="1" s="1"/>
  <c r="D257" i="1"/>
  <c r="E257" i="1" s="1"/>
  <c r="D256" i="1"/>
  <c r="E256" i="1" s="1"/>
  <c r="C255" i="1"/>
  <c r="D255" i="1" s="1"/>
  <c r="E255" i="1" s="1"/>
  <c r="C254" i="1"/>
  <c r="D254" i="1" s="1"/>
  <c r="E254" i="1" s="1"/>
  <c r="D253" i="1"/>
  <c r="E253" i="1" s="1"/>
  <c r="D252" i="1"/>
  <c r="E252" i="1" s="1"/>
  <c r="D251" i="1"/>
  <c r="E251" i="1" s="1"/>
  <c r="D250" i="1"/>
  <c r="E250" i="1" s="1"/>
  <c r="D249" i="1"/>
  <c r="E249" i="1" s="1"/>
  <c r="E248" i="1"/>
  <c r="D247" i="1"/>
  <c r="D248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C235" i="1"/>
  <c r="D231" i="1"/>
  <c r="E231" i="1" s="1"/>
  <c r="D230" i="1"/>
  <c r="E230" i="1" s="1"/>
  <c r="D228" i="1"/>
  <c r="D229" i="1" s="1"/>
  <c r="C226" i="1"/>
  <c r="D224" i="1"/>
  <c r="E224" i="1" s="1"/>
  <c r="D223" i="1"/>
  <c r="E223" i="1" s="1"/>
  <c r="E222" i="1"/>
  <c r="D222" i="1"/>
  <c r="D221" i="1"/>
  <c r="E221" i="1" s="1"/>
  <c r="D220" i="1"/>
  <c r="E220" i="1" s="1"/>
  <c r="E219" i="1"/>
  <c r="D219" i="1"/>
  <c r="D226" i="1" s="1"/>
  <c r="C217" i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E209" i="1"/>
  <c r="D209" i="1"/>
  <c r="D208" i="1"/>
  <c r="E208" i="1" s="1"/>
  <c r="E207" i="1"/>
  <c r="D207" i="1"/>
  <c r="D206" i="1"/>
  <c r="E206" i="1" s="1"/>
  <c r="D205" i="1"/>
  <c r="E205" i="1" s="1"/>
  <c r="D204" i="1"/>
  <c r="E204" i="1" s="1"/>
  <c r="D203" i="1"/>
  <c r="C201" i="1"/>
  <c r="D200" i="1"/>
  <c r="E200" i="1" s="1"/>
  <c r="D199" i="1"/>
  <c r="E199" i="1" s="1"/>
  <c r="D198" i="1"/>
  <c r="E198" i="1" s="1"/>
  <c r="E201" i="1" s="1"/>
  <c r="C196" i="1"/>
  <c r="D195" i="1"/>
  <c r="E195" i="1" s="1"/>
  <c r="D194" i="1"/>
  <c r="D196" i="1" s="1"/>
  <c r="C194" i="1"/>
  <c r="C189" i="1"/>
  <c r="D182" i="1"/>
  <c r="E182" i="1" s="1"/>
  <c r="D181" i="1"/>
  <c r="E181" i="1" s="1"/>
  <c r="D180" i="1"/>
  <c r="E180" i="1" s="1"/>
  <c r="D179" i="1"/>
  <c r="D189" i="1" s="1"/>
  <c r="D190" i="1" s="1"/>
  <c r="E178" i="1"/>
  <c r="D178" i="1"/>
  <c r="D177" i="1"/>
  <c r="E177" i="1" s="1"/>
  <c r="D176" i="1"/>
  <c r="E176" i="1" s="1"/>
  <c r="C174" i="1"/>
  <c r="D173" i="1"/>
  <c r="E173" i="1" s="1"/>
  <c r="D172" i="1"/>
  <c r="E172" i="1" s="1"/>
  <c r="D171" i="1"/>
  <c r="D170" i="1"/>
  <c r="E170" i="1" s="1"/>
  <c r="D169" i="1"/>
  <c r="E169" i="1" s="1"/>
  <c r="C166" i="1"/>
  <c r="E165" i="1"/>
  <c r="D165" i="1"/>
  <c r="E164" i="1"/>
  <c r="D164" i="1"/>
  <c r="D163" i="1"/>
  <c r="E163" i="1" s="1"/>
  <c r="D162" i="1"/>
  <c r="E162" i="1" s="1"/>
  <c r="D160" i="1"/>
  <c r="E160" i="1" s="1"/>
  <c r="D159" i="1"/>
  <c r="E159" i="1" s="1"/>
  <c r="D158" i="1"/>
  <c r="E158" i="1" s="1"/>
  <c r="E157" i="1"/>
  <c r="D157" i="1"/>
  <c r="C155" i="1"/>
  <c r="D148" i="1"/>
  <c r="E148" i="1" s="1"/>
  <c r="D147" i="1"/>
  <c r="E147" i="1" s="1"/>
  <c r="E146" i="1"/>
  <c r="D146" i="1"/>
  <c r="E145" i="1"/>
  <c r="D145" i="1"/>
  <c r="D144" i="1"/>
  <c r="E144" i="1" s="1"/>
  <c r="D142" i="1"/>
  <c r="D143" i="1" s="1"/>
  <c r="C140" i="1"/>
  <c r="E139" i="1"/>
  <c r="D139" i="1"/>
  <c r="E138" i="1"/>
  <c r="D138" i="1"/>
  <c r="D137" i="1"/>
  <c r="E137" i="1" s="1"/>
  <c r="D136" i="1"/>
  <c r="E136" i="1" s="1"/>
  <c r="D135" i="1"/>
  <c r="E135" i="1" s="1"/>
  <c r="D134" i="1"/>
  <c r="E134" i="1" s="1"/>
  <c r="E133" i="1"/>
  <c r="D133" i="1"/>
  <c r="D132" i="1"/>
  <c r="E132" i="1" s="1"/>
  <c r="E127" i="1"/>
  <c r="D127" i="1"/>
  <c r="C127" i="1"/>
  <c r="C124" i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7" i="1"/>
  <c r="E117" i="1" s="1"/>
  <c r="E116" i="1"/>
  <c r="D116" i="1"/>
  <c r="D115" i="1"/>
  <c r="E115" i="1" s="1"/>
  <c r="D114" i="1"/>
  <c r="E114" i="1" s="1"/>
  <c r="D113" i="1"/>
  <c r="E113" i="1" s="1"/>
  <c r="D112" i="1"/>
  <c r="E112" i="1" s="1"/>
  <c r="D109" i="1"/>
  <c r="E109" i="1" s="1"/>
  <c r="E108" i="1"/>
  <c r="D108" i="1"/>
  <c r="D107" i="1"/>
  <c r="E107" i="1" s="1"/>
  <c r="D106" i="1"/>
  <c r="E106" i="1" s="1"/>
  <c r="D105" i="1"/>
  <c r="E105" i="1" s="1"/>
  <c r="D104" i="1"/>
  <c r="D103" i="1"/>
  <c r="C99" i="1"/>
  <c r="D98" i="1"/>
  <c r="C96" i="1"/>
  <c r="C100" i="1" s="1"/>
  <c r="C101" i="1" s="1"/>
  <c r="D95" i="1"/>
  <c r="E95" i="1" s="1"/>
  <c r="D94" i="1"/>
  <c r="E94" i="1" s="1"/>
  <c r="D93" i="1"/>
  <c r="E93" i="1" s="1"/>
  <c r="E92" i="1"/>
  <c r="D92" i="1"/>
  <c r="D91" i="1"/>
  <c r="E91" i="1" s="1"/>
  <c r="E90" i="1"/>
  <c r="D90" i="1"/>
  <c r="D89" i="1"/>
  <c r="E89" i="1" s="1"/>
  <c r="D88" i="1"/>
  <c r="C86" i="1"/>
  <c r="E85" i="1"/>
  <c r="D85" i="1"/>
  <c r="D84" i="1"/>
  <c r="E84" i="1" s="1"/>
  <c r="D83" i="1"/>
  <c r="E83" i="1" s="1"/>
  <c r="D82" i="1"/>
  <c r="E82" i="1" s="1"/>
  <c r="D81" i="1"/>
  <c r="E81" i="1" s="1"/>
  <c r="D80" i="1"/>
  <c r="E80" i="1" s="1"/>
  <c r="E79" i="1"/>
  <c r="D79" i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E72" i="1"/>
  <c r="D71" i="1"/>
  <c r="E71" i="1" s="1"/>
  <c r="D70" i="1"/>
  <c r="E70" i="1" s="1"/>
  <c r="D69" i="1"/>
  <c r="E69" i="1" s="1"/>
  <c r="D68" i="1"/>
  <c r="E68" i="1" s="1"/>
  <c r="E67" i="1"/>
  <c r="D67" i="1"/>
  <c r="D66" i="1"/>
  <c r="E66" i="1" s="1"/>
  <c r="E65" i="1"/>
  <c r="D65" i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6" i="1"/>
  <c r="E56" i="1" s="1"/>
  <c r="C48" i="1"/>
  <c r="D47" i="1"/>
  <c r="E47" i="1" s="1"/>
  <c r="D46" i="1"/>
  <c r="E46" i="1" s="1"/>
  <c r="D44" i="1"/>
  <c r="E44" i="1" s="1"/>
  <c r="C43" i="1"/>
  <c r="D42" i="1"/>
  <c r="E42" i="1" s="1"/>
  <c r="D41" i="1"/>
  <c r="E41" i="1" s="1"/>
  <c r="D40" i="1"/>
  <c r="E40" i="1" s="1"/>
  <c r="E39" i="1"/>
  <c r="D39" i="1"/>
  <c r="D38" i="1"/>
  <c r="E38" i="1" s="1"/>
  <c r="E37" i="1"/>
  <c r="D37" i="1"/>
  <c r="D36" i="1"/>
  <c r="E36" i="1" s="1"/>
  <c r="D35" i="1"/>
  <c r="E35" i="1" s="1"/>
  <c r="E34" i="1"/>
  <c r="D34" i="1"/>
  <c r="D33" i="1"/>
  <c r="E33" i="1" s="1"/>
  <c r="D32" i="1"/>
  <c r="D31" i="1"/>
  <c r="E31" i="1" s="1"/>
  <c r="C29" i="1"/>
  <c r="D28" i="1"/>
  <c r="C26" i="1"/>
  <c r="C50" i="1" s="1"/>
  <c r="C51" i="1" s="1"/>
  <c r="C424" i="1" s="1"/>
  <c r="D25" i="1"/>
  <c r="E25" i="1" s="1"/>
  <c r="D24" i="1"/>
  <c r="E24" i="1" s="1"/>
  <c r="E21" i="1"/>
  <c r="D21" i="1"/>
  <c r="D19" i="1"/>
  <c r="E19" i="1" s="1"/>
  <c r="D18" i="1"/>
  <c r="E18" i="1" s="1"/>
  <c r="E17" i="1"/>
  <c r="D17" i="1"/>
  <c r="C15" i="1"/>
  <c r="D14" i="1"/>
  <c r="E14" i="1" s="1"/>
  <c r="D13" i="1"/>
  <c r="E13" i="1" s="1"/>
  <c r="D12" i="1"/>
  <c r="D11" i="1"/>
  <c r="E11" i="1" s="1"/>
  <c r="D10" i="1"/>
  <c r="E10" i="1" s="1"/>
  <c r="E397" i="1" l="1"/>
  <c r="E415" i="1"/>
  <c r="E416" i="1" s="1"/>
  <c r="E194" i="1"/>
  <c r="E196" i="1" s="1"/>
  <c r="D166" i="1"/>
  <c r="E318" i="1"/>
  <c r="C128" i="1"/>
  <c r="E140" i="1"/>
  <c r="D337" i="1"/>
  <c r="D48" i="1"/>
  <c r="D15" i="1"/>
  <c r="E166" i="1"/>
  <c r="D174" i="1"/>
  <c r="C190" i="1"/>
  <c r="E228" i="1"/>
  <c r="E229" i="1" s="1"/>
  <c r="E235" i="1" s="1"/>
  <c r="D287" i="1"/>
  <c r="C236" i="1"/>
  <c r="E48" i="1"/>
  <c r="D140" i="1"/>
  <c r="E171" i="1"/>
  <c r="E350" i="1"/>
  <c r="E422" i="1"/>
  <c r="E174" i="1"/>
  <c r="D316" i="1"/>
  <c r="E308" i="1"/>
  <c r="E316" i="1"/>
  <c r="E57" i="1"/>
  <c r="E86" i="1" s="1"/>
  <c r="E26" i="1"/>
  <c r="E287" i="1"/>
  <c r="E12" i="1"/>
  <c r="E15" i="1" s="1"/>
  <c r="D124" i="1"/>
  <c r="E103" i="1"/>
  <c r="E226" i="1"/>
  <c r="C167" i="1"/>
  <c r="C191" i="1" s="1"/>
  <c r="D405" i="1"/>
  <c r="E407" i="1"/>
  <c r="E405" i="1"/>
  <c r="E413" i="1" s="1"/>
  <c r="D29" i="1"/>
  <c r="E28" i="1"/>
  <c r="E29" i="1" s="1"/>
  <c r="E179" i="1"/>
  <c r="E189" i="1" s="1"/>
  <c r="E190" i="1" s="1"/>
  <c r="E264" i="1"/>
  <c r="D201" i="1"/>
  <c r="C264" i="1"/>
  <c r="C351" i="1" s="1"/>
  <c r="D217" i="1"/>
  <c r="D43" i="1"/>
  <c r="E142" i="1"/>
  <c r="D155" i="1"/>
  <c r="D167" i="1" s="1"/>
  <c r="D191" i="1" s="1"/>
  <c r="D96" i="1"/>
  <c r="E88" i="1"/>
  <c r="E96" i="1" s="1"/>
  <c r="D354" i="1"/>
  <c r="D378" i="1" s="1"/>
  <c r="E353" i="1"/>
  <c r="D397" i="1"/>
  <c r="D422" i="1"/>
  <c r="E418" i="1"/>
  <c r="D308" i="1"/>
  <c r="D264" i="1"/>
  <c r="D57" i="1"/>
  <c r="D100" i="1" s="1"/>
  <c r="D101" i="1" s="1"/>
  <c r="D128" i="1" s="1"/>
  <c r="D99" i="1"/>
  <c r="E98" i="1"/>
  <c r="E99" i="1" s="1"/>
  <c r="E203" i="1"/>
  <c r="E217" i="1" s="1"/>
  <c r="E236" i="1" s="1"/>
  <c r="D413" i="1"/>
  <c r="D350" i="1"/>
  <c r="E32" i="1"/>
  <c r="E43" i="1" s="1"/>
  <c r="D26" i="1"/>
  <c r="D235" i="1"/>
  <c r="D299" i="1"/>
  <c r="E289" i="1"/>
  <c r="E299" i="1" s="1"/>
  <c r="E319" i="1" l="1"/>
  <c r="E337" i="1" s="1"/>
  <c r="E351" i="1" s="1"/>
  <c r="C423" i="1"/>
  <c r="C425" i="1" s="1"/>
  <c r="E50" i="1"/>
  <c r="E51" i="1" s="1"/>
  <c r="E424" i="1" s="1"/>
  <c r="D236" i="1"/>
  <c r="D50" i="1"/>
  <c r="D51" i="1" s="1"/>
  <c r="D424" i="1" s="1"/>
  <c r="D86" i="1"/>
  <c r="E100" i="1"/>
  <c r="E101" i="1" s="1"/>
  <c r="D351" i="1"/>
  <c r="E143" i="1"/>
  <c r="E155" i="1"/>
  <c r="E167" i="1" s="1"/>
  <c r="E191" i="1" s="1"/>
  <c r="E354" i="1"/>
  <c r="E378" i="1" s="1"/>
  <c r="E104" i="1"/>
  <c r="E124" i="1" s="1"/>
  <c r="E128" i="1" l="1"/>
  <c r="E423" i="1" s="1"/>
  <c r="E425" i="1" s="1"/>
  <c r="D423" i="1"/>
  <c r="D425" i="1" s="1"/>
</calcChain>
</file>

<file path=xl/sharedStrings.xml><?xml version="1.0" encoding="utf-8"?>
<sst xmlns="http://schemas.openxmlformats.org/spreadsheetml/2006/main" count="432" uniqueCount="429">
  <si>
    <t xml:space="preserve">3 FY Budget Detail </t>
  </si>
  <si>
    <t>High School/Middle School</t>
  </si>
  <si>
    <t>FY26 311 Students</t>
  </si>
  <si>
    <t xml:space="preserve">FY27 </t>
  </si>
  <si>
    <t xml:space="preserve">FY28 </t>
  </si>
  <si>
    <t>Student number is what we are getting paid for from previous year</t>
  </si>
  <si>
    <t>Budget</t>
  </si>
  <si>
    <t>Notes</t>
  </si>
  <si>
    <t>Revenue</t>
  </si>
  <si>
    <t xml:space="preserve">   Billable Expenditure Revenue</t>
  </si>
  <si>
    <t xml:space="preserve">   Fundraising</t>
  </si>
  <si>
    <t xml:space="preserve">      Corporate Donations</t>
  </si>
  <si>
    <t xml:space="preserve">      Fundraising Events</t>
  </si>
  <si>
    <t xml:space="preserve">      Individual Donations</t>
  </si>
  <si>
    <t xml:space="preserve">      Misc Fundraising</t>
  </si>
  <si>
    <t xml:space="preserve">      Student Fundraising Events</t>
  </si>
  <si>
    <t xml:space="preserve">   Total Fundraising</t>
  </si>
  <si>
    <t xml:space="preserve">   Other Revenue</t>
  </si>
  <si>
    <t xml:space="preserve">      Fuel Tax Refund</t>
  </si>
  <si>
    <t xml:space="preserve">      Interest Income</t>
  </si>
  <si>
    <t xml:space="preserve">      Local Grants - Restricted</t>
  </si>
  <si>
    <t xml:space="preserve">      COPS Carryover Income  </t>
  </si>
  <si>
    <t xml:space="preserve">      Misc Carryover Income</t>
  </si>
  <si>
    <t xml:space="preserve">      Refund of Prior Year Expenses</t>
  </si>
  <si>
    <t xml:space="preserve">      Oak Grove Grant</t>
  </si>
  <si>
    <t xml:space="preserve">      Student Activity Fees</t>
  </si>
  <si>
    <t xml:space="preserve">      Technology Fee</t>
  </si>
  <si>
    <t xml:space="preserve">   Total Other Revenue</t>
  </si>
  <si>
    <t xml:space="preserve">   Program Income</t>
  </si>
  <si>
    <t xml:space="preserve">      Instrument Fees</t>
  </si>
  <si>
    <t xml:space="preserve">   Total Program Income</t>
  </si>
  <si>
    <t xml:space="preserve">   Special Revenue</t>
  </si>
  <si>
    <t xml:space="preserve">      Local Entitlement IDEA 5-20</t>
  </si>
  <si>
    <t xml:space="preserve">      School Breakfast - Federal Reimbursement</t>
  </si>
  <si>
    <t xml:space="preserve">      School Food - State Funds</t>
  </si>
  <si>
    <t xml:space="preserve">      School Lunch - Federal Reimb Free</t>
  </si>
  <si>
    <t xml:space="preserve">      School Lunch - Federal Reimb Reduced</t>
  </si>
  <si>
    <t xml:space="preserve">      School Lunch - Federal Reimb Regular</t>
  </si>
  <si>
    <t xml:space="preserve">      School Lunch Daily Sales</t>
  </si>
  <si>
    <t xml:space="preserve">      Supply Chain Assistance</t>
  </si>
  <si>
    <t xml:space="preserve">      RLIS Federal Grant</t>
  </si>
  <si>
    <t xml:space="preserve">      Title IA</t>
  </si>
  <si>
    <t xml:space="preserve">      Title IIA</t>
  </si>
  <si>
    <t xml:space="preserve">      Title IVA</t>
  </si>
  <si>
    <t xml:space="preserve">   Total Special Revenue</t>
  </si>
  <si>
    <t xml:space="preserve">   State Subsidy</t>
  </si>
  <si>
    <t xml:space="preserve">   Student Activity Accounts</t>
  </si>
  <si>
    <t xml:space="preserve">      Yearbook Sales</t>
  </si>
  <si>
    <t xml:space="preserve">      Prom/Dance</t>
  </si>
  <si>
    <t xml:space="preserve">   Total Student Activity Accounts</t>
  </si>
  <si>
    <t xml:space="preserve">  Carry Over Revenue</t>
  </si>
  <si>
    <t>Total Revenue</t>
  </si>
  <si>
    <t>Gross Profit</t>
  </si>
  <si>
    <t>Expenditures</t>
  </si>
  <si>
    <t xml:space="preserve">   1000A Instructional Services</t>
  </si>
  <si>
    <t xml:space="preserve">      1000B Instructional Services General Fund</t>
  </si>
  <si>
    <t xml:space="preserve">         1000 Regular Classroom Instruction</t>
  </si>
  <si>
    <t xml:space="preserve">            1001 Teacher Salary</t>
  </si>
  <si>
    <t xml:space="preserve">            1002 Teacher SS &amp; Medicare</t>
  </si>
  <si>
    <t xml:space="preserve">            1003 Teacher SUI</t>
  </si>
  <si>
    <t xml:space="preserve">            1004 Teacher WC</t>
  </si>
  <si>
    <t xml:space="preserve">            1005 Teacher Benefit-Retirement</t>
  </si>
  <si>
    <t xml:space="preserve">            1006 Teacher Benefit-Health</t>
  </si>
  <si>
    <t xml:space="preserve">            1007 Teacher Benefit- Other</t>
  </si>
  <si>
    <t xml:space="preserve">           1009 Teacher Benefit - GLI</t>
  </si>
  <si>
    <t xml:space="preserve">         1013 Ed Tech III Salary</t>
  </si>
  <si>
    <t xml:space="preserve">         1014 Ed Tech SS &amp; Medicare</t>
  </si>
  <si>
    <t xml:space="preserve">         1015 Ed Tech SUI</t>
  </si>
  <si>
    <t xml:space="preserve">         1016 Ed Tech WC</t>
  </si>
  <si>
    <t xml:space="preserve">         1017 Ed Tech Benefit-Retirement</t>
  </si>
  <si>
    <t xml:space="preserve">         1019 Ed Tech Benefit-Other</t>
  </si>
  <si>
    <t xml:space="preserve">            1021 Substitute Salary</t>
  </si>
  <si>
    <t xml:space="preserve">            1022 Substitute SS &amp; Medicare</t>
  </si>
  <si>
    <t xml:space="preserve">            1023 Substitute SUI</t>
  </si>
  <si>
    <t xml:space="preserve">            1024 Substitute WC</t>
  </si>
  <si>
    <t xml:space="preserve">            1032 Adjunct (Teacher) Salary</t>
  </si>
  <si>
    <t xml:space="preserve">            1034 Adjunct SS &amp; Medicare</t>
  </si>
  <si>
    <t xml:space="preserve">            1035 Adjunct SUI</t>
  </si>
  <si>
    <t xml:space="preserve">            1036 Adjunct WC</t>
  </si>
  <si>
    <t xml:space="preserve">           1091 Other Purchased Services</t>
  </si>
  <si>
    <t xml:space="preserve">            1100 Instructional Supplies</t>
  </si>
  <si>
    <t xml:space="preserve">            1101 Books</t>
  </si>
  <si>
    <t xml:space="preserve">            1102 Online Software Subscription</t>
  </si>
  <si>
    <t xml:space="preserve">            1113 Technology Hardware-Supply</t>
  </si>
  <si>
    <t xml:space="preserve">            1115 Technology Software-Supply</t>
  </si>
  <si>
    <t xml:space="preserve">            1116 Technology Related Repairs and Maintenance</t>
  </si>
  <si>
    <t xml:space="preserve">            1144 Membership Dues &amp; Fees</t>
  </si>
  <si>
    <t xml:space="preserve">         Total 1000 Regular Classroom Instruction</t>
  </si>
  <si>
    <t xml:space="preserve">            1200 ESEA Title IA</t>
  </si>
  <si>
    <t xml:space="preserve">               1201 Title IA Teacher Salary</t>
  </si>
  <si>
    <t xml:space="preserve">               1202 Title IA Teacher SS &amp; Medicare</t>
  </si>
  <si>
    <t xml:space="preserve">               1203 Title IA Teacher SUI</t>
  </si>
  <si>
    <t xml:space="preserve">               1204 Title IA Teacher WC</t>
  </si>
  <si>
    <t xml:space="preserve">            120 Title IA Teacher Benefit Other</t>
  </si>
  <si>
    <t xml:space="preserve">               1206 Title IA Teacher Benefit Health</t>
  </si>
  <si>
    <t xml:space="preserve">            1250 Supplies</t>
  </si>
  <si>
    <t xml:space="preserve">            1260 Purchased Professional Services</t>
  </si>
  <si>
    <t xml:space="preserve">            Total 1200 ESEA Title IA</t>
  </si>
  <si>
    <t xml:space="preserve">            1280A ESEA Title IIA</t>
  </si>
  <si>
    <t xml:space="preserve">               1280 Title IIA Staff Training/Professional Development</t>
  </si>
  <si>
    <t xml:space="preserve">            Total 1280A ESEA Title IIA</t>
  </si>
  <si>
    <t xml:space="preserve">      Total 1000B Instructional Services </t>
  </si>
  <si>
    <t xml:space="preserve">      1000IA Instructional Arts</t>
  </si>
  <si>
    <t xml:space="preserve">         1001A Teacher Salaries</t>
  </si>
  <si>
    <t xml:space="preserve">         1002A Teacher SS &amp; Medicare</t>
  </si>
  <si>
    <t xml:space="preserve">         1003A Teacher SUI</t>
  </si>
  <si>
    <t xml:space="preserve">         1004A Teacher WC</t>
  </si>
  <si>
    <t xml:space="preserve">         1005A Teacher Benefit - Retirement</t>
  </si>
  <si>
    <t xml:space="preserve">         1006A Teacher Benefit-Health</t>
  </si>
  <si>
    <t xml:space="preserve">         1007A Teacher Benefit-Other</t>
  </si>
  <si>
    <t xml:space="preserve">         1021A Substitute Salary</t>
  </si>
  <si>
    <t xml:space="preserve">         1022A Substitute SS &amp; Medicare</t>
  </si>
  <si>
    <t xml:space="preserve">         1032A Adjunct (Teacher) Salary</t>
  </si>
  <si>
    <t xml:space="preserve">         1034A Adjunct SS &amp; Medicare</t>
  </si>
  <si>
    <t xml:space="preserve">         1035A Adjunct SUI</t>
  </si>
  <si>
    <t xml:space="preserve">         1036A Adjunct WC</t>
  </si>
  <si>
    <t xml:space="preserve">         1061A Stipend  Instructional Arts Dept </t>
  </si>
  <si>
    <t xml:space="preserve">         1062A Stipend Instruct Arts Dept SS &amp; Medicare</t>
  </si>
  <si>
    <t xml:space="preserve">         1063A Stipend Instruct Arts Dept SUI</t>
  </si>
  <si>
    <t xml:space="preserve">         1065A Stipend Instruct Arts Dept Retirement</t>
  </si>
  <si>
    <t xml:space="preserve">         1091A Other Purchased Services</t>
  </si>
  <si>
    <t xml:space="preserve">         1100A Instructional Supplies</t>
  </si>
  <si>
    <t xml:space="preserve">         1102A Online Software Subscription</t>
  </si>
  <si>
    <t xml:space="preserve">         1144A IA Membership dues and fees</t>
  </si>
  <si>
    <t xml:space="preserve">      Total 1000IA Instructional Arts</t>
  </si>
  <si>
    <t xml:space="preserve">      1300A Title IVA</t>
  </si>
  <si>
    <t xml:space="preserve">         1350 Instructional Arts Supplies</t>
  </si>
  <si>
    <t xml:space="preserve">      Total 1300A Title IVA</t>
  </si>
  <si>
    <t xml:space="preserve">   Total 1000A Instructional Services</t>
  </si>
  <si>
    <t xml:space="preserve">   2000A Special Education Services</t>
  </si>
  <si>
    <t xml:space="preserve">      2000B Special Education Services - General Funds</t>
  </si>
  <si>
    <t xml:space="preserve">         2000 Regular Classroom</t>
  </si>
  <si>
    <t xml:space="preserve">            2013 Ed Tech I- Salary</t>
  </si>
  <si>
    <t xml:space="preserve">            2014 Ed Tech - SS &amp; Medicare</t>
  </si>
  <si>
    <t xml:space="preserve">            2015 Ed Tech - SUI</t>
  </si>
  <si>
    <t xml:space="preserve">            2016 Ed Tech - WC</t>
  </si>
  <si>
    <t xml:space="preserve">            2091 Contracted Psychological Services</t>
  </si>
  <si>
    <t xml:space="preserve">            2094 Contracted Speech Services</t>
  </si>
  <si>
    <t xml:space="preserve">            2097 Contract Social Work</t>
  </si>
  <si>
    <t xml:space="preserve">            2102 Online Software Subscription</t>
  </si>
  <si>
    <t xml:space="preserve">         Total 2000 Regular Classroom</t>
  </si>
  <si>
    <t xml:space="preserve">         2200 Resource Room</t>
  </si>
  <si>
    <t xml:space="preserve">            2201 Teacher Salary</t>
  </si>
  <si>
    <t xml:space="preserve">            2202 Teacher SS &amp; Medicare</t>
  </si>
  <si>
    <t xml:space="preserve">            2203 Teacher SUI</t>
  </si>
  <si>
    <t xml:space="preserve">            2204 Teacher WC</t>
  </si>
  <si>
    <t xml:space="preserve">            2205 Teacher Benefit - Retirement</t>
  </si>
  <si>
    <t xml:space="preserve">            2206 Teacher Benefit - Health</t>
  </si>
  <si>
    <t xml:space="preserve">            2207 Teacher Benefit-Other</t>
  </si>
  <si>
    <t xml:space="preserve">            2213 Ed Tech III Salary</t>
  </si>
  <si>
    <t xml:space="preserve">            2214 Ed Tech - SS &amp; Medicare</t>
  </si>
  <si>
    <t xml:space="preserve">            2215 Ed Tech - SUI</t>
  </si>
  <si>
    <t xml:space="preserve">            2216 Ed Tech - WC</t>
  </si>
  <si>
    <t xml:space="preserve">            2218 Ed Tech Benefit - Health</t>
  </si>
  <si>
    <t xml:space="preserve">            2219 Ed Tech Benefit - Other</t>
  </si>
  <si>
    <t xml:space="preserve">         Total 2200 Resource Room</t>
  </si>
  <si>
    <t xml:space="preserve">         2400 Special Education Administration</t>
  </si>
  <si>
    <t xml:space="preserve">            2421 SPED Asst. Director Salary</t>
  </si>
  <si>
    <t xml:space="preserve">            2422 SPED Asst. Director SS&amp;Medicare</t>
  </si>
  <si>
    <t xml:space="preserve">            2423 SPED Asst. Director SUI</t>
  </si>
  <si>
    <t xml:space="preserve">            2424 SPED Asst. Director W/C</t>
  </si>
  <si>
    <t xml:space="preserve">            2426 SPED Asst. Director Benefit-Health</t>
  </si>
  <si>
    <t xml:space="preserve">            2425 SPED Asst. Director Benefit- Retirement</t>
  </si>
  <si>
    <t xml:space="preserve">            2426 SPED Asst. Director Benefit- Health</t>
  </si>
  <si>
    <t xml:space="preserve">            2427 SPED Asst. Director Benefit-Other</t>
  </si>
  <si>
    <t xml:space="preserve">            2544 Membership Dues &amp; Fees</t>
  </si>
  <si>
    <t xml:space="preserve">         Total 2400 Special Education Administration</t>
  </si>
  <si>
    <t xml:space="preserve">      Total 2000B Special Education Services - General Funds</t>
  </si>
  <si>
    <t xml:space="preserve">      2000BF Special Education Services - Local Entitlement Federal Funds</t>
  </si>
  <si>
    <t xml:space="preserve">            2013F Ed Tech III Salary</t>
  </si>
  <si>
    <t xml:space="preserve">            2014F Ed Tech SS &amp; Medicare</t>
  </si>
  <si>
    <t xml:space="preserve">            2015F Ed Tech SUI</t>
  </si>
  <si>
    <t xml:space="preserve">            2016F Ed Tech WC</t>
  </si>
  <si>
    <t xml:space="preserve">            2017F Ed Tech Benefit – Retirement</t>
  </si>
  <si>
    <t xml:space="preserve">         Total 2000F Special Ed Classroom</t>
  </si>
  <si>
    <t xml:space="preserve">         2200F Resource Room</t>
  </si>
  <si>
    <t xml:space="preserve">            2201F Teacher Salary</t>
  </si>
  <si>
    <t xml:space="preserve">            2202F Teacher SS &amp; Medicare</t>
  </si>
  <si>
    <t xml:space="preserve">            2203F Teacher SUI</t>
  </si>
  <si>
    <t xml:space="preserve">            2204F Teacher WC</t>
  </si>
  <si>
    <t xml:space="preserve">            2205F Teacher Benefit –Retirement</t>
  </si>
  <si>
    <t xml:space="preserve">            2206F Teacher Benefit – Health</t>
  </si>
  <si>
    <t xml:space="preserve">            2207F Teacher Benefit - Other</t>
  </si>
  <si>
    <t xml:space="preserve">            2213F Ed Tech III Salary</t>
  </si>
  <si>
    <t xml:space="preserve">            2214F Ed Tech SS &amp; Medicare</t>
  </si>
  <si>
    <t xml:space="preserve">            2215F Ed Tech SUI</t>
  </si>
  <si>
    <t xml:space="preserve">            2216F Ed Tech WC</t>
  </si>
  <si>
    <t xml:space="preserve">            2218F Ed Tech Benefit – Health</t>
  </si>
  <si>
    <t xml:space="preserve">            2219F Ed Tech Benefit – Other</t>
  </si>
  <si>
    <t xml:space="preserve">         Total 2200F Resource Room</t>
  </si>
  <si>
    <t xml:space="preserve">      Total 2000BF Special Education Services - Local Entitlement Federal Funds</t>
  </si>
  <si>
    <t xml:space="preserve">   Total 2000A Special Education Services</t>
  </si>
  <si>
    <t xml:space="preserve">   4000A Supplemental Programs &amp; Services</t>
  </si>
  <si>
    <t xml:space="preserve">      4000 Co-Curricular &amp; Extra-Curricular</t>
  </si>
  <si>
    <t xml:space="preserve">         4051 Co-Curricular Activity Fees</t>
  </si>
  <si>
    <t xml:space="preserve">         4155 Extra-Curricular Athletic Participation Paid to Other Schools</t>
  </si>
  <si>
    <t xml:space="preserve">      Total 4000 Co-Curricular &amp; Extra-Curricular</t>
  </si>
  <si>
    <t xml:space="preserve">      4200 Celebrations, Graduation, Ceremonies, Etc.</t>
  </si>
  <si>
    <t xml:space="preserve">         4202 Venue</t>
  </si>
  <si>
    <t xml:space="preserve">         4204 Supplies &amp; Materials</t>
  </si>
  <si>
    <t xml:space="preserve">         4205 Food &amp; Catering</t>
  </si>
  <si>
    <t xml:space="preserve">      Total 4200 Celebrations, Graduation, Ceremonies, Etc.</t>
  </si>
  <si>
    <t xml:space="preserve">      4600 Guidance</t>
  </si>
  <si>
    <t xml:space="preserve">         4611 Guidance Counselor Salary</t>
  </si>
  <si>
    <t xml:space="preserve">         4612 Guidance Counselor SS &amp; Medicare</t>
  </si>
  <si>
    <t xml:space="preserve">         4613 Guidance Counselor SUI</t>
  </si>
  <si>
    <t xml:space="preserve">         4614 Guidance Counselor WC</t>
  </si>
  <si>
    <t xml:space="preserve">         4615 Guidance Counselor Other</t>
  </si>
  <si>
    <t xml:space="preserve">         4616 Guidance Counselor Benefit-Health</t>
  </si>
  <si>
    <t xml:space="preserve">         4621 Student Support Coord. Salary</t>
  </si>
  <si>
    <t xml:space="preserve">         4622 Student Support Coord. SS &amp; Medicare</t>
  </si>
  <si>
    <t xml:space="preserve">         4623 Student Support Coord. SUI</t>
  </si>
  <si>
    <t xml:space="preserve">         4624 Student Support Coord. WC</t>
  </si>
  <si>
    <t xml:space="preserve">         4625 Student Support Benefit Retirement</t>
  </si>
  <si>
    <t xml:space="preserve">         4626 Student Support Benefit Health</t>
  </si>
  <si>
    <t xml:space="preserve">         4627 Student Support Coord Benefit Other </t>
  </si>
  <si>
    <t xml:space="preserve">         4653 Instructional Supplies</t>
  </si>
  <si>
    <t xml:space="preserve">      Total 4600 Guidance</t>
  </si>
  <si>
    <t xml:space="preserve">      4800 Health Services</t>
  </si>
  <si>
    <t xml:space="preserve">         4801 Nurse Salary</t>
  </si>
  <si>
    <t xml:space="preserve">         4802 Nurse SS &amp; Medicare</t>
  </si>
  <si>
    <t xml:space="preserve">         4803 Nurse SUI</t>
  </si>
  <si>
    <t xml:space="preserve">         4804 Nurse WC</t>
  </si>
  <si>
    <t xml:space="preserve">         4852 Contracted Services</t>
  </si>
  <si>
    <t xml:space="preserve">         4853 Supplies</t>
  </si>
  <si>
    <t xml:space="preserve">         4853E3 Supplies &amp; Materials</t>
  </si>
  <si>
    <t xml:space="preserve">      Total 4800 Health Services</t>
  </si>
  <si>
    <t xml:space="preserve">      4900 Student Testing &amp; Assessment</t>
  </si>
  <si>
    <t xml:space="preserve">         4921 Dean of Students Salary</t>
  </si>
  <si>
    <t xml:space="preserve">         4922 Dean of Students SS &amp; Medicare</t>
  </si>
  <si>
    <t xml:space="preserve">         4923 Dean of Students SUI</t>
  </si>
  <si>
    <t xml:space="preserve">         4924 Dean of Students WC</t>
  </si>
  <si>
    <t xml:space="preserve">         4925 Dean of Students Benefit-Health</t>
  </si>
  <si>
    <t xml:space="preserve">         4926 Dean of Students Benefit-Other</t>
  </si>
  <si>
    <t xml:space="preserve">         4951 Other Purchased Services</t>
  </si>
  <si>
    <t xml:space="preserve">      Total 4900 Student Testing &amp; Assessment</t>
  </si>
  <si>
    <t xml:space="preserve">   Total 4000A Supplemental Programs &amp; Services</t>
  </si>
  <si>
    <t xml:space="preserve">   5000A Administration &amp; Support &amp; School Board Related Expenses</t>
  </si>
  <si>
    <t xml:space="preserve">      5000 System Administration</t>
  </si>
  <si>
    <t xml:space="preserve">         5001 Head of School Salary</t>
  </si>
  <si>
    <t xml:space="preserve">         5002 Head of School SS &amp; Medicare</t>
  </si>
  <si>
    <t xml:space="preserve">         5003 Head of School SUI</t>
  </si>
  <si>
    <t xml:space="preserve">         5004 Head of School WC</t>
  </si>
  <si>
    <t xml:space="preserve">         5005 Head of School Benefit - Retirement</t>
  </si>
  <si>
    <t xml:space="preserve">         5006 Head of School Benefit - Health</t>
  </si>
  <si>
    <t xml:space="preserve">         5007 Head of School Benefit - Other</t>
  </si>
  <si>
    <t xml:space="preserve">         5008 Cell Phone</t>
  </si>
  <si>
    <t xml:space="preserve">         5011 Enrollment Coordinator Salary</t>
  </si>
  <si>
    <t xml:space="preserve">         5012 Enrollment Coordinator SS &amp; Medicare</t>
  </si>
  <si>
    <t xml:space="preserve">         5013 Enrollment Coordinator - SUI</t>
  </si>
  <si>
    <t xml:space="preserve">         5014 Enrollment Coordinator - WC</t>
  </si>
  <si>
    <t xml:space="preserve">         5015 Enrollment Coordinator Benefit-Retirement</t>
  </si>
  <si>
    <t xml:space="preserve">         5016 Enrollment Coordinator Benefit - Health</t>
  </si>
  <si>
    <t xml:space="preserve">         5017 Enrollment Coordinator Benefit - Other</t>
  </si>
  <si>
    <t xml:space="preserve">         5041 Stipend Board Admin Assistant</t>
  </si>
  <si>
    <t xml:space="preserve">         5042 Stipend SS &amp; Medicare</t>
  </si>
  <si>
    <t xml:space="preserve">         5043 Stipend SUI</t>
  </si>
  <si>
    <t xml:space="preserve">         5044 Stipend WC</t>
  </si>
  <si>
    <t xml:space="preserve">         5054 Supplies</t>
  </si>
  <si>
    <t xml:space="preserve">         5056 Online Software subscriptions</t>
  </si>
  <si>
    <t xml:space="preserve">         5057 Miscellaneous Expense</t>
  </si>
  <si>
    <t xml:space="preserve">         5059 Technology Hardware – Supply</t>
  </si>
  <si>
    <t xml:space="preserve">         5067 Membership Fees &amp; Dues</t>
  </si>
  <si>
    <t xml:space="preserve">         5068 Executive Director Discretionary Funds</t>
  </si>
  <si>
    <t xml:space="preserve">      Total 5000 System Administration</t>
  </si>
  <si>
    <t xml:space="preserve">      5100 Finance &amp; Human Resource Department</t>
  </si>
  <si>
    <t xml:space="preserve">         5101 Business Manager Salary</t>
  </si>
  <si>
    <t xml:space="preserve">         5101E3 Business Manager Stipend E3</t>
  </si>
  <si>
    <t xml:space="preserve">         5102 Business Manager SS &amp; Medicare</t>
  </si>
  <si>
    <t xml:space="preserve">         5102E3 Business Manager SS &amp; Med E3</t>
  </si>
  <si>
    <t xml:space="preserve">         5103 Business Manager SUI</t>
  </si>
  <si>
    <t xml:space="preserve">         5104 Business Manager WC</t>
  </si>
  <si>
    <t xml:space="preserve">         5105 Business Manager Benefit - Retirement</t>
  </si>
  <si>
    <t xml:space="preserve">         5106 Business Manager Benefit - Health</t>
  </si>
  <si>
    <t xml:space="preserve">         5107 Business Manager Benefit - Other</t>
  </si>
  <si>
    <t xml:space="preserve">         5111 Business Accounting Specialist Salary</t>
  </si>
  <si>
    <t xml:space="preserve">         5112 Business Accounting Specialist SS &amp; Medicare</t>
  </si>
  <si>
    <t xml:space="preserve">         5113 Business Accounting Specialist SUI</t>
  </si>
  <si>
    <t xml:space="preserve">         5114 Business Accounting Specialist WC</t>
  </si>
  <si>
    <t xml:space="preserve">         5115 Business Accounting Specialist Benefit - Retirement</t>
  </si>
  <si>
    <t xml:space="preserve">         5116 Business Accounting Specialist Benefit - Health</t>
  </si>
  <si>
    <t xml:space="preserve">         5151 Payroll Services</t>
  </si>
  <si>
    <t xml:space="preserve">         5156 Supplies</t>
  </si>
  <si>
    <t xml:space="preserve">         5158 Online Software Subscription</t>
  </si>
  <si>
    <t xml:space="preserve">         5160 Banking Fees</t>
  </si>
  <si>
    <t xml:space="preserve">         5164 Technology Software – Supply</t>
  </si>
  <si>
    <t xml:space="preserve">         5170 Membership Fees &amp; Dues</t>
  </si>
  <si>
    <t xml:space="preserve">      Total 5100 Finance &amp; Human Resource Department</t>
  </si>
  <si>
    <t xml:space="preserve">      5200 IT Department</t>
  </si>
  <si>
    <t xml:space="preserve">        5211 IT Salary</t>
  </si>
  <si>
    <t xml:space="preserve">        5212 IT SS &amp; Medicare</t>
  </si>
  <si>
    <t xml:space="preserve">        5213 IT SUI</t>
  </si>
  <si>
    <t xml:space="preserve">        5214 IT WC</t>
  </si>
  <si>
    <t xml:space="preserve">        5215 IT Benefit - Retirement</t>
  </si>
  <si>
    <t xml:space="preserve">        5211 IT Benefit - Health</t>
  </si>
  <si>
    <t xml:space="preserve">        5211 IT Benefit - Other</t>
  </si>
  <si>
    <t xml:space="preserve">         5260 Supplies</t>
  </si>
  <si>
    <t xml:space="preserve">         5261 Technology Related Supplies</t>
  </si>
  <si>
    <t xml:space="preserve">         5262 Online Software Subscription</t>
  </si>
  <si>
    <t xml:space="preserve">      Total 5200 IT Department</t>
  </si>
  <si>
    <t xml:space="preserve">      5400 School Board Related Expenses</t>
  </si>
  <si>
    <t xml:space="preserve">         5401 MEMIC WC - policy expense</t>
  </si>
  <si>
    <t xml:space="preserve">         5450 Purchased Professional Services</t>
  </si>
  <si>
    <t xml:space="preserve">         5451 Other Purchased Services</t>
  </si>
  <si>
    <t xml:space="preserve">         5453 Online Software Subscription</t>
  </si>
  <si>
    <t xml:space="preserve">         5458 Audit</t>
  </si>
  <si>
    <t xml:space="preserve">         5459 Legal Services</t>
  </si>
  <si>
    <t xml:space="preserve">         5460 Directors' &amp; Officers Insurance</t>
  </si>
  <si>
    <t xml:space="preserve">      Total 5400 School Board Related Expenses</t>
  </si>
  <si>
    <t xml:space="preserve">      5500 Support &amp; Admissions</t>
  </si>
  <si>
    <t xml:space="preserve">         5511 Marketing/Social Media Salary Media Communications</t>
  </si>
  <si>
    <t xml:space="preserve">         5512 Marketing/Social Media SS &amp; Med</t>
  </si>
  <si>
    <t xml:space="preserve">         5513 Marketing/Social Media SUI</t>
  </si>
  <si>
    <t xml:space="preserve">         5514 Marketing/Social Media WC</t>
  </si>
  <si>
    <t xml:space="preserve">         5515 Marketing/Social Media Health</t>
  </si>
  <si>
    <t xml:space="preserve">         5515 Marketing/Social Media Other</t>
  </si>
  <si>
    <t xml:space="preserve">      Total 5500 Support &amp; Admissions</t>
  </si>
  <si>
    <t xml:space="preserve">      5600 School Administration</t>
  </si>
  <si>
    <t xml:space="preserve">         5601 Academic Principal Salary</t>
  </si>
  <si>
    <t xml:space="preserve">         5602 Academic Principal SS &amp; Medicare</t>
  </si>
  <si>
    <t xml:space="preserve">         5603 Academic Principal SUI</t>
  </si>
  <si>
    <t xml:space="preserve">         5604 Academic Principal WC</t>
  </si>
  <si>
    <t xml:space="preserve">         5605 Academic Principal Benefit - Retirement</t>
  </si>
  <si>
    <t xml:space="preserve">         5606 Academic Principal Benefit - Health</t>
  </si>
  <si>
    <t xml:space="preserve">         5607 Academic Principal Benefit - Other</t>
  </si>
  <si>
    <t xml:space="preserve">         5621E3 Principal Salary E3</t>
  </si>
  <si>
    <t xml:space="preserve">         5622E3 Principal SS &amp; Medicare E3</t>
  </si>
  <si>
    <t xml:space="preserve">         5627 Assistant Principal- Benefit Other</t>
  </si>
  <si>
    <t xml:space="preserve">         5652 Contracted Services</t>
  </si>
  <si>
    <t xml:space="preserve">         5631 Admin Assistant Salary</t>
  </si>
  <si>
    <t xml:space="preserve">         5632 Admin Assistant SS &amp; Medicare</t>
  </si>
  <si>
    <t xml:space="preserve">         5633 Admin Assistant SUI</t>
  </si>
  <si>
    <t xml:space="preserve">         5634 Admin Assistant WC</t>
  </si>
  <si>
    <t xml:space="preserve">         5680 Staff Development &amp; Training</t>
  </si>
  <si>
    <t xml:space="preserve">        5635 Admin Assistant Benefit - Retirement</t>
  </si>
  <si>
    <t xml:space="preserve">        5636 Admin Assistant Benefit -Health</t>
  </si>
  <si>
    <t xml:space="preserve">         5683 Membership Fees &amp; Dues</t>
  </si>
  <si>
    <t xml:space="preserve">      Total 5600 School Administration</t>
  </si>
  <si>
    <t xml:space="preserve">      5800 Operating Expenses</t>
  </si>
  <si>
    <t xml:space="preserve">         5801 Discretionary Funds</t>
  </si>
  <si>
    <t xml:space="preserve">         5802 Office Supplies</t>
  </si>
  <si>
    <t xml:space="preserve">         5803 Copier Supplies</t>
  </si>
  <si>
    <t xml:space="preserve">         5804 Copier Lease Agreement</t>
  </si>
  <si>
    <t xml:space="preserve">         5805 Advertising</t>
  </si>
  <si>
    <t xml:space="preserve">         5806 Marketing Supplies</t>
  </si>
  <si>
    <t xml:space="preserve">         5807 Marketing Purchased Services</t>
  </si>
  <si>
    <t xml:space="preserve">         5809 Postage &amp; Shipping</t>
  </si>
  <si>
    <t xml:space="preserve">         5810 Staff Recruitment Expense</t>
  </si>
  <si>
    <t xml:space="preserve">         5820 Fundraising Expenses</t>
  </si>
  <si>
    <t xml:space="preserve">         5821 Miscellaneous</t>
  </si>
  <si>
    <t xml:space="preserve">      Total 5800 Operating Expenses</t>
  </si>
  <si>
    <t xml:space="preserve">   Total 5000A Administration &amp; Support &amp; School Board Related Expenses</t>
  </si>
  <si>
    <t xml:space="preserve">   6000 Facilities</t>
  </si>
  <si>
    <t xml:space="preserve">      6011 Custodian Salary</t>
  </si>
  <si>
    <t xml:space="preserve">      6012 Custodian SS &amp; Medicare</t>
  </si>
  <si>
    <t xml:space="preserve">      6013 Custodian SUI</t>
  </si>
  <si>
    <t xml:space="preserve">     6014 Custodian WC</t>
  </si>
  <si>
    <t xml:space="preserve">      6015 Custodian Benefit - Retirement</t>
  </si>
  <si>
    <t xml:space="preserve">      6016 Custodian Benefit -Health</t>
  </si>
  <si>
    <t xml:space="preserve">      6021 Operations &amp; Facilities Salary</t>
  </si>
  <si>
    <t xml:space="preserve">      6022 Operations &amp; Facilities - SS &amp; Medicare</t>
  </si>
  <si>
    <t xml:space="preserve">      6023 Operations &amp; Facilities - SUI</t>
  </si>
  <si>
    <t xml:space="preserve">      6024 Operations &amp; Facilities - WC</t>
  </si>
  <si>
    <t xml:space="preserve">      6025 Operations &amp; Facilities Benefit - Health</t>
  </si>
  <si>
    <t xml:space="preserve">      6026 Operations Benefit - Retirement</t>
  </si>
  <si>
    <t xml:space="preserve">      6026 Operations &amp; Facilities Benefit - Other</t>
  </si>
  <si>
    <t xml:space="preserve">      6051 Custodial Supplies</t>
  </si>
  <si>
    <t xml:space="preserve">      6053 Utilities</t>
  </si>
  <si>
    <t xml:space="preserve">      6054 Telephone</t>
  </si>
  <si>
    <t xml:space="preserve">      6056 Fire &amp; Security</t>
  </si>
  <si>
    <t xml:space="preserve">      6057 Liability &amp; Property Insurance</t>
  </si>
  <si>
    <t xml:space="preserve">      6058 Public Water</t>
  </si>
  <si>
    <t xml:space="preserve">      6059 Waste Disposal</t>
  </si>
  <si>
    <t xml:space="preserve">      6060 Natural Gas</t>
  </si>
  <si>
    <t xml:space="preserve">      6061 Plowing/Sanding</t>
  </si>
  <si>
    <t xml:space="preserve">      6070 Contracted Professional Services</t>
  </si>
  <si>
    <t xml:space="preserve">     6072 Maintenance Supplies</t>
  </si>
  <si>
    <t xml:space="preserve">      6073 Maintenance &amp; Repair Services</t>
  </si>
  <si>
    <t xml:space="preserve">   Total 6000 Facilities</t>
  </si>
  <si>
    <t xml:space="preserve">   7000 Transportation</t>
  </si>
  <si>
    <t xml:space="preserve">     7001 Transportation Director Salary</t>
  </si>
  <si>
    <t xml:space="preserve">     7002 Transportation Director SS &amp; Medicare. </t>
  </si>
  <si>
    <t xml:space="preserve">     7003 Transportation Director SUI</t>
  </si>
  <si>
    <t xml:space="preserve">     7004 Transportation Director WC</t>
  </si>
  <si>
    <t xml:space="preserve">     7021 Driver Salary</t>
  </si>
  <si>
    <t xml:space="preserve">     7022 Driver SS and Medicare</t>
  </si>
  <si>
    <t xml:space="preserve">     7023 Driver SUI</t>
  </si>
  <si>
    <t xml:space="preserve">     7024 Driver WC</t>
  </si>
  <si>
    <t xml:space="preserve">     7026 Driver Health</t>
  </si>
  <si>
    <t xml:space="preserve">      7100 Purchased Transportation Services</t>
  </si>
  <si>
    <t xml:space="preserve">      7113 Purchased Repair/Maintenance Services</t>
  </si>
  <si>
    <t xml:space="preserve">      7114 Other Purchased Services</t>
  </si>
  <si>
    <t xml:space="preserve">      7123 Vehicle Insurance-vans</t>
  </si>
  <si>
    <t xml:space="preserve">      7123 Vehicle Insurance-Buses</t>
  </si>
  <si>
    <t xml:space="preserve">      7126 Fleet Fuel</t>
  </si>
  <si>
    <t xml:space="preserve">      7139 Miscellaneous</t>
  </si>
  <si>
    <t xml:space="preserve">      7140 Toll Expense</t>
  </si>
  <si>
    <t xml:space="preserve">   Total 7000 Transportation</t>
  </si>
  <si>
    <t xml:space="preserve">   8000 Food Service Program</t>
  </si>
  <si>
    <t xml:space="preserve">      8002 Lunch Non-Food Supplies</t>
  </si>
  <si>
    <t xml:space="preserve">      8003 Lunch Food for students</t>
  </si>
  <si>
    <t xml:space="preserve">      8005 Breakfast Non-Food Supplies</t>
  </si>
  <si>
    <t xml:space="preserve">      8006 Breakfast Food for students</t>
  </si>
  <si>
    <t xml:space="preserve">      8016 Furniture &amp; Equipment - Supply</t>
  </si>
  <si>
    <t xml:space="preserve">      8021 Food Service Worker Salary</t>
  </si>
  <si>
    <t xml:space="preserve">      8022 Food Service Worker SS &amp; Medicare</t>
  </si>
  <si>
    <t xml:space="preserve">      8023 Food Service Worker SUI</t>
  </si>
  <si>
    <t xml:space="preserve">      8024 Food Service Worker WC</t>
  </si>
  <si>
    <t xml:space="preserve">      8025 Food Service Worker Benefit - Retirement</t>
  </si>
  <si>
    <t xml:space="preserve">      8026 Food Service Worker Benefit - Health</t>
  </si>
  <si>
    <t xml:space="preserve">      8027 Food Service Worker Benefit - Other</t>
  </si>
  <si>
    <t xml:space="preserve">      8080 Staff Development &amp; Training</t>
  </si>
  <si>
    <t xml:space="preserve">      8083 Membership Dues and Fees</t>
  </si>
  <si>
    <t xml:space="preserve">   Total 8000 Food Service Program</t>
  </si>
  <si>
    <t xml:space="preserve">   9500 Contracted Shared Services Provider</t>
  </si>
  <si>
    <t xml:space="preserve">      9504 Grant Writing</t>
  </si>
  <si>
    <t xml:space="preserve">   Total 9500 Contracted Shared Services Provider</t>
  </si>
  <si>
    <t xml:space="preserve">   Debt Service</t>
  </si>
  <si>
    <t xml:space="preserve">      FMLA </t>
  </si>
  <si>
    <t xml:space="preserve">      Interest</t>
  </si>
  <si>
    <t xml:space="preserve">      Principal </t>
  </si>
  <si>
    <t xml:space="preserve">      CapEx Account</t>
  </si>
  <si>
    <t>Loan Requirement to maintain a capital expenditure account balance of $250,000 .</t>
  </si>
  <si>
    <t>Total Debt Service</t>
  </si>
  <si>
    <t>Total Expenditures</t>
  </si>
  <si>
    <t>Net Operating Revenue</t>
  </si>
  <si>
    <t>Net Revenue</t>
  </si>
  <si>
    <t>.66% HS .33% MS</t>
  </si>
  <si>
    <t>Loan to include interest only currently. At the time construction will be complete and USDA loan will come into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</si>
</sst>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.00"/>
    <numFmt numFmtId="165" formatCode="#,##0.00\ _€"/>
    <numFmt numFmtId="166" formatCode="&quot;$&quot;* #,##0.00\ _€"/>
    <numFmt numFmtId="167" formatCode="&quot;$&quot;* #,##0.000\ _€"/>
  </numFmts>
  <fonts count="15" x14ac:knownFonts="1">
    <font>
      <sz val="11"/>
      <color rgb="FF000000"/>
      <name val="Calibri"/>
      <scheme val="minor"/>
    </font>
    <font>
      <b/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6"/>
      <color theme="1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" fontId="2" fillId="0" borderId="0" xfId="0" applyNumberFormat="1" applyFont="1"/>
    <xf numFmtId="164" fontId="2" fillId="0" borderId="0" xfId="0" applyNumberFormat="1" applyFont="1"/>
    <xf numFmtId="4" fontId="2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6" fillId="0" borderId="0" xfId="0" applyFont="1" applyAlignment="1">
      <alignment wrapText="1"/>
    </xf>
    <xf numFmtId="0" fontId="6" fillId="0" borderId="0" xfId="0" applyFont="1"/>
    <xf numFmtId="4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0" fontId="2" fillId="0" borderId="2" xfId="0" applyFont="1" applyBorder="1"/>
    <xf numFmtId="164" fontId="7" fillId="0" borderId="0" xfId="0" applyNumberFormat="1" applyFont="1" applyAlignment="1">
      <alignment horizontal="left" wrapText="1"/>
    </xf>
    <xf numFmtId="165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wrapText="1"/>
    </xf>
    <xf numFmtId="166" fontId="7" fillId="0" borderId="3" xfId="0" applyNumberFormat="1" applyFont="1" applyBorder="1" applyAlignment="1">
      <alignment horizontal="right" wrapText="1"/>
    </xf>
    <xf numFmtId="4" fontId="7" fillId="0" borderId="3" xfId="0" applyNumberFormat="1" applyFont="1" applyBorder="1" applyAlignment="1">
      <alignment horizontal="right" wrapText="1"/>
    </xf>
    <xf numFmtId="165" fontId="7" fillId="0" borderId="0" xfId="0" applyNumberFormat="1" applyFont="1" applyAlignment="1">
      <alignment horizontal="right" wrapText="1"/>
    </xf>
    <xf numFmtId="4" fontId="6" fillId="0" borderId="0" xfId="0" applyNumberFormat="1" applyFont="1"/>
    <xf numFmtId="164" fontId="9" fillId="0" borderId="0" xfId="0" applyNumberFormat="1" applyFont="1" applyAlignment="1">
      <alignment wrapText="1"/>
    </xf>
    <xf numFmtId="43" fontId="10" fillId="0" borderId="0" xfId="0" applyNumberFormat="1" applyFont="1" applyAlignment="1">
      <alignment horizontal="right" wrapText="1"/>
    </xf>
    <xf numFmtId="43" fontId="11" fillId="0" borderId="0" xfId="0" applyNumberFormat="1" applyFont="1" applyAlignment="1">
      <alignment horizontal="right" wrapText="1"/>
    </xf>
    <xf numFmtId="0" fontId="12" fillId="0" borderId="0" xfId="0" applyFont="1"/>
    <xf numFmtId="43" fontId="10" fillId="0" borderId="0" xfId="0" applyNumberFormat="1" applyFont="1" applyAlignment="1">
      <alignment wrapText="1"/>
    </xf>
    <xf numFmtId="165" fontId="7" fillId="0" borderId="0" xfId="0" applyNumberFormat="1" applyFont="1" applyAlignment="1">
      <alignment wrapText="1"/>
    </xf>
    <xf numFmtId="165" fontId="7" fillId="0" borderId="3" xfId="0" applyNumberFormat="1" applyFont="1" applyBorder="1" applyAlignment="1">
      <alignment wrapText="1"/>
    </xf>
    <xf numFmtId="0" fontId="7" fillId="0" borderId="0" xfId="0" applyFont="1" applyAlignment="1">
      <alignment horizontal="left" wrapText="1"/>
    </xf>
    <xf numFmtId="43" fontId="13" fillId="0" borderId="0" xfId="0" applyNumberFormat="1" applyFont="1"/>
    <xf numFmtId="43" fontId="14" fillId="0" borderId="0" xfId="0" applyNumberFormat="1" applyFont="1" applyAlignment="1">
      <alignment horizontal="right" wrapText="1"/>
    </xf>
    <xf numFmtId="0" fontId="13" fillId="0" borderId="0" xfId="0" applyFont="1"/>
    <xf numFmtId="43" fontId="13" fillId="0" borderId="0" xfId="0" applyNumberFormat="1" applyFont="1" applyAlignment="1">
      <alignment horizontal="right" wrapText="1"/>
    </xf>
    <xf numFmtId="0" fontId="7" fillId="0" borderId="2" xfId="0" applyFont="1" applyBorder="1" applyAlignment="1">
      <alignment horizontal="left" wrapText="1"/>
    </xf>
    <xf numFmtId="0" fontId="9" fillId="0" borderId="0" xfId="0" applyFont="1"/>
    <xf numFmtId="165" fontId="12" fillId="0" borderId="0" xfId="0" applyNumberFormat="1" applyFont="1"/>
    <xf numFmtId="165" fontId="11" fillId="0" borderId="0" xfId="0" applyNumberFormat="1" applyFont="1" applyAlignment="1">
      <alignment horizontal="right" wrapText="1"/>
    </xf>
    <xf numFmtId="4" fontId="12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horizontal="left" wrapText="1"/>
    </xf>
    <xf numFmtId="165" fontId="8" fillId="2" borderId="0" xfId="0" applyNumberFormat="1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167" fontId="7" fillId="0" borderId="3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0" fontId="0" fillId="0" borderId="0" xfId="0"/>
    <xf numFmtId="164" fontId="3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5</xdr:row>
      <xdr:rowOff>38100</xdr:rowOff>
    </xdr:from>
    <xdr:to>
      <xdr:col>9</xdr:col>
      <xdr:colOff>431800</xdr:colOff>
      <xdr:row>58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0EC04-7AFA-579A-89F2-341885072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990600"/>
          <a:ext cx="777240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77"/>
  <sheetViews>
    <sheetView topLeftCell="A376" workbookViewId="0">
      <selection activeCell="E426" sqref="E426"/>
    </sheetView>
  </sheetViews>
  <sheetFormatPr defaultColWidth="14.44140625" defaultRowHeight="15" customHeight="1" x14ac:dyDescent="0.3"/>
  <cols>
    <col min="1" max="1" width="68.6640625" customWidth="1"/>
    <col min="2" max="3" width="20.44140625" customWidth="1"/>
    <col min="4" max="5" width="17.33203125" customWidth="1"/>
    <col min="6" max="6" width="28.6640625" customWidth="1"/>
    <col min="7" max="256" width="8.6640625" customWidth="1"/>
  </cols>
  <sheetData>
    <row r="1" spans="1:8" ht="17.399999999999999" x14ac:dyDescent="0.3">
      <c r="A1" s="44"/>
      <c r="B1" s="45"/>
      <c r="C1" s="45"/>
      <c r="D1" s="1"/>
      <c r="E1" s="1"/>
    </row>
    <row r="2" spans="1:8" ht="17.399999999999999" x14ac:dyDescent="0.3">
      <c r="A2" s="44" t="s">
        <v>0</v>
      </c>
      <c r="B2" s="45"/>
      <c r="C2" s="45"/>
      <c r="D2" s="1"/>
      <c r="E2" s="1"/>
    </row>
    <row r="3" spans="1:8" ht="14.4" x14ac:dyDescent="0.3">
      <c r="A3" s="46" t="s">
        <v>1</v>
      </c>
      <c r="B3" s="45"/>
      <c r="C3" s="45"/>
      <c r="D3" s="1"/>
      <c r="E3" s="1"/>
    </row>
    <row r="4" spans="1:8" ht="14.4" x14ac:dyDescent="0.3">
      <c r="A4" s="2"/>
      <c r="D4" s="3"/>
      <c r="E4" s="3"/>
    </row>
    <row r="5" spans="1:8" ht="43.2" x14ac:dyDescent="0.3">
      <c r="A5" s="4"/>
      <c r="B5" s="5"/>
      <c r="C5" s="6" t="s">
        <v>2</v>
      </c>
      <c r="D5" s="7" t="s">
        <v>3</v>
      </c>
      <c r="E5" s="7" t="s">
        <v>4</v>
      </c>
      <c r="F5" s="8" t="s">
        <v>5</v>
      </c>
      <c r="G5" s="9"/>
      <c r="H5" s="9"/>
    </row>
    <row r="6" spans="1:8" ht="14.4" x14ac:dyDescent="0.3">
      <c r="A6" s="4"/>
      <c r="B6" s="5"/>
      <c r="C6" s="6" t="s">
        <v>6</v>
      </c>
      <c r="D6" s="10" t="s">
        <v>6</v>
      </c>
      <c r="E6" s="11" t="s">
        <v>6</v>
      </c>
      <c r="F6" s="12" t="s">
        <v>7</v>
      </c>
    </row>
    <row r="7" spans="1:8" ht="14.4" x14ac:dyDescent="0.3">
      <c r="A7" s="13" t="s">
        <v>8</v>
      </c>
      <c r="B7" s="14"/>
      <c r="C7" s="14"/>
      <c r="D7" s="1"/>
      <c r="E7" s="1"/>
    </row>
    <row r="8" spans="1:8" ht="14.4" x14ac:dyDescent="0.3">
      <c r="A8" s="13" t="s">
        <v>9</v>
      </c>
      <c r="B8" s="15"/>
      <c r="C8" s="15"/>
      <c r="D8" s="1"/>
      <c r="E8" s="1"/>
    </row>
    <row r="9" spans="1:8" ht="14.4" x14ac:dyDescent="0.3">
      <c r="A9" s="13" t="s">
        <v>10</v>
      </c>
      <c r="B9" s="14"/>
      <c r="C9" s="14"/>
      <c r="D9" s="1"/>
      <c r="E9" s="1"/>
    </row>
    <row r="10" spans="1:8" ht="14.4" x14ac:dyDescent="0.3">
      <c r="A10" s="13" t="s">
        <v>11</v>
      </c>
      <c r="B10" s="15"/>
      <c r="C10" s="15">
        <v>7486.57</v>
      </c>
      <c r="D10" s="1">
        <f t="shared" ref="D10:E10" si="0">C10*1.03</f>
        <v>7711.1670999999997</v>
      </c>
      <c r="E10" s="1">
        <f t="shared" si="0"/>
        <v>7942.5021129999996</v>
      </c>
    </row>
    <row r="11" spans="1:8" ht="14.4" x14ac:dyDescent="0.3">
      <c r="A11" s="13" t="s">
        <v>12</v>
      </c>
      <c r="B11" s="15"/>
      <c r="C11" s="15">
        <v>14000</v>
      </c>
      <c r="D11" s="1">
        <f t="shared" ref="D11:E11" si="1">C11*1.03</f>
        <v>14420</v>
      </c>
      <c r="E11" s="1">
        <f t="shared" si="1"/>
        <v>14852.6</v>
      </c>
    </row>
    <row r="12" spans="1:8" ht="14.4" x14ac:dyDescent="0.3">
      <c r="A12" s="13" t="s">
        <v>13</v>
      </c>
      <c r="B12" s="15"/>
      <c r="C12" s="15">
        <v>14000</v>
      </c>
      <c r="D12" s="1">
        <f t="shared" ref="D12:E12" si="2">C12*1.03</f>
        <v>14420</v>
      </c>
      <c r="E12" s="1">
        <f t="shared" si="2"/>
        <v>14852.6</v>
      </c>
    </row>
    <row r="13" spans="1:8" ht="14.4" x14ac:dyDescent="0.3">
      <c r="A13" s="13" t="s">
        <v>14</v>
      </c>
      <c r="B13" s="15"/>
      <c r="C13" s="15">
        <v>300</v>
      </c>
      <c r="D13" s="1">
        <f t="shared" ref="D13:E13" si="3">C13*1.03</f>
        <v>309</v>
      </c>
      <c r="E13" s="1">
        <f t="shared" si="3"/>
        <v>318.27</v>
      </c>
    </row>
    <row r="14" spans="1:8" ht="14.4" x14ac:dyDescent="0.3">
      <c r="A14" s="13" t="s">
        <v>15</v>
      </c>
      <c r="B14" s="15"/>
      <c r="C14" s="15">
        <v>1634.57</v>
      </c>
      <c r="D14" s="1">
        <f t="shared" ref="D14:E14" si="4">C14*1.03</f>
        <v>1683.6070999999999</v>
      </c>
      <c r="E14" s="1">
        <f t="shared" si="4"/>
        <v>1734.115313</v>
      </c>
    </row>
    <row r="15" spans="1:8" ht="14.4" x14ac:dyDescent="0.3">
      <c r="A15" s="13" t="s">
        <v>16</v>
      </c>
      <c r="B15" s="16"/>
      <c r="C15" s="17">
        <f>((((C9)+(C10))+(C11))+(C12))+(C14)+C13</f>
        <v>37421.14</v>
      </c>
      <c r="D15" s="17">
        <f>SUM(D10:D14)</f>
        <v>38543.7742</v>
      </c>
      <c r="E15" s="18">
        <f>SUM(E9:E14)</f>
        <v>39700.087425999998</v>
      </c>
    </row>
    <row r="16" spans="1:8" ht="14.4" x14ac:dyDescent="0.3">
      <c r="A16" s="13" t="s">
        <v>17</v>
      </c>
      <c r="B16" s="14"/>
      <c r="C16" s="14"/>
      <c r="D16" s="1"/>
      <c r="E16" s="1"/>
    </row>
    <row r="17" spans="1:5" ht="14.4" x14ac:dyDescent="0.3">
      <c r="A17" s="13" t="s">
        <v>18</v>
      </c>
      <c r="B17" s="15"/>
      <c r="C17" s="15">
        <v>6650</v>
      </c>
      <c r="D17" s="1">
        <f t="shared" ref="D17:E17" si="5">C17*1.03</f>
        <v>6849.5</v>
      </c>
      <c r="E17" s="1">
        <f t="shared" si="5"/>
        <v>7054.9850000000006</v>
      </c>
    </row>
    <row r="18" spans="1:5" ht="14.4" x14ac:dyDescent="0.3">
      <c r="A18" s="13" t="s">
        <v>19</v>
      </c>
      <c r="B18" s="15"/>
      <c r="C18" s="15">
        <v>50</v>
      </c>
      <c r="D18" s="1">
        <f t="shared" ref="D18:E18" si="6">C18*1.03</f>
        <v>51.5</v>
      </c>
      <c r="E18" s="1">
        <f t="shared" si="6"/>
        <v>53.045000000000002</v>
      </c>
    </row>
    <row r="19" spans="1:5" ht="14.4" x14ac:dyDescent="0.3">
      <c r="A19" s="13" t="s">
        <v>20</v>
      </c>
      <c r="B19" s="14"/>
      <c r="C19" s="14">
        <v>10000</v>
      </c>
      <c r="D19" s="1">
        <f t="shared" ref="D19:E19" si="7">C19*1.03</f>
        <v>10300</v>
      </c>
      <c r="E19" s="1">
        <f t="shared" si="7"/>
        <v>10609</v>
      </c>
    </row>
    <row r="20" spans="1:5" ht="14.4" hidden="1" x14ac:dyDescent="0.3">
      <c r="A20" s="13" t="s">
        <v>21</v>
      </c>
      <c r="B20" s="15"/>
      <c r="C20" s="15"/>
      <c r="D20" s="1"/>
      <c r="E20" s="1"/>
    </row>
    <row r="21" spans="1:5" ht="14.4" x14ac:dyDescent="0.3">
      <c r="A21" s="13" t="s">
        <v>22</v>
      </c>
      <c r="B21" s="15"/>
      <c r="C21" s="15">
        <v>35000</v>
      </c>
      <c r="D21" s="1">
        <f t="shared" ref="D21:E21" si="8">C21*1.03</f>
        <v>36050</v>
      </c>
      <c r="E21" s="1">
        <f t="shared" si="8"/>
        <v>37131.5</v>
      </c>
    </row>
    <row r="22" spans="1:5" ht="14.4" hidden="1" x14ac:dyDescent="0.3">
      <c r="A22" s="13" t="s">
        <v>23</v>
      </c>
      <c r="B22" s="15"/>
      <c r="C22" s="15"/>
      <c r="D22" s="1"/>
      <c r="E22" s="1"/>
    </row>
    <row r="23" spans="1:5" ht="14.4" hidden="1" x14ac:dyDescent="0.3">
      <c r="A23" s="13" t="s">
        <v>24</v>
      </c>
      <c r="B23" s="15"/>
      <c r="C23" s="15"/>
      <c r="D23" s="1"/>
      <c r="E23" s="1"/>
    </row>
    <row r="24" spans="1:5" ht="14.4" x14ac:dyDescent="0.3">
      <c r="A24" s="13" t="s">
        <v>25</v>
      </c>
      <c r="B24" s="15"/>
      <c r="C24" s="15">
        <v>11305</v>
      </c>
      <c r="D24" s="1">
        <f t="shared" ref="D24:E24" si="9">C24*1.03</f>
        <v>11644.15</v>
      </c>
      <c r="E24" s="1">
        <f t="shared" si="9"/>
        <v>11993.4745</v>
      </c>
    </row>
    <row r="25" spans="1:5" ht="14.4" x14ac:dyDescent="0.3">
      <c r="A25" s="13" t="s">
        <v>26</v>
      </c>
      <c r="B25" s="15"/>
      <c r="C25" s="15">
        <v>26600</v>
      </c>
      <c r="D25" s="1">
        <f t="shared" ref="D25:E25" si="10">C25*1.03</f>
        <v>27398</v>
      </c>
      <c r="E25" s="1">
        <f t="shared" si="10"/>
        <v>28219.940000000002</v>
      </c>
    </row>
    <row r="26" spans="1:5" ht="15.75" customHeight="1" x14ac:dyDescent="0.3">
      <c r="A26" s="13" t="s">
        <v>27</v>
      </c>
      <c r="B26" s="16"/>
      <c r="C26" s="17">
        <f t="shared" ref="C26:E26" si="11">SUM(C17:C25)</f>
        <v>89605</v>
      </c>
      <c r="D26" s="17">
        <f t="shared" si="11"/>
        <v>92293.15</v>
      </c>
      <c r="E26" s="18">
        <f t="shared" si="11"/>
        <v>95061.944499999998</v>
      </c>
    </row>
    <row r="27" spans="1:5" ht="15.75" customHeight="1" x14ac:dyDescent="0.3">
      <c r="A27" s="13" t="s">
        <v>28</v>
      </c>
      <c r="B27" s="14"/>
      <c r="C27" s="14"/>
      <c r="D27" s="1"/>
      <c r="E27" s="1"/>
    </row>
    <row r="28" spans="1:5" ht="15.75" customHeight="1" x14ac:dyDescent="0.3">
      <c r="A28" s="13" t="s">
        <v>29</v>
      </c>
      <c r="B28" s="15"/>
      <c r="C28" s="15">
        <v>1000</v>
      </c>
      <c r="D28" s="1">
        <f t="shared" ref="D28:E28" si="12">C28*1.03</f>
        <v>1030</v>
      </c>
      <c r="E28" s="1">
        <f t="shared" si="12"/>
        <v>1060.9000000000001</v>
      </c>
    </row>
    <row r="29" spans="1:5" ht="15.75" customHeight="1" x14ac:dyDescent="0.3">
      <c r="A29" s="13" t="s">
        <v>30</v>
      </c>
      <c r="B29" s="16"/>
      <c r="C29" s="17">
        <f t="shared" ref="C29:E29" si="13">(C27)+(C28)</f>
        <v>1000</v>
      </c>
      <c r="D29" s="17">
        <f t="shared" si="13"/>
        <v>1030</v>
      </c>
      <c r="E29" s="18">
        <f t="shared" si="13"/>
        <v>1060.9000000000001</v>
      </c>
    </row>
    <row r="30" spans="1:5" ht="15.75" customHeight="1" x14ac:dyDescent="0.3">
      <c r="A30" s="13" t="s">
        <v>31</v>
      </c>
      <c r="B30" s="14"/>
      <c r="C30" s="14"/>
      <c r="D30" s="1"/>
      <c r="E30" s="1"/>
    </row>
    <row r="31" spans="1:5" ht="15.75" customHeight="1" x14ac:dyDescent="0.3">
      <c r="A31" s="13" t="s">
        <v>32</v>
      </c>
      <c r="B31" s="15"/>
      <c r="C31" s="15">
        <v>76911.429999999993</v>
      </c>
      <c r="D31" s="1">
        <f t="shared" ref="D31:E31" si="14">C31*1.03</f>
        <v>79218.772899999996</v>
      </c>
      <c r="E31" s="1">
        <f t="shared" si="14"/>
        <v>81595.336087000003</v>
      </c>
    </row>
    <row r="32" spans="1:5" ht="15.75" customHeight="1" x14ac:dyDescent="0.3">
      <c r="A32" s="13" t="s">
        <v>33</v>
      </c>
      <c r="B32" s="15"/>
      <c r="C32" s="15">
        <v>20000</v>
      </c>
      <c r="D32" s="1">
        <f t="shared" ref="D32:E32" si="15">C32*1.03</f>
        <v>20600</v>
      </c>
      <c r="E32" s="1">
        <f t="shared" si="15"/>
        <v>21218</v>
      </c>
    </row>
    <row r="33" spans="1:5" ht="15.75" customHeight="1" x14ac:dyDescent="0.3">
      <c r="A33" s="13" t="s">
        <v>34</v>
      </c>
      <c r="B33" s="15"/>
      <c r="C33" s="15">
        <v>55000</v>
      </c>
      <c r="D33" s="1">
        <f t="shared" ref="D33:E33" si="16">C33*1.03</f>
        <v>56650</v>
      </c>
      <c r="E33" s="1">
        <f t="shared" si="16"/>
        <v>58349.5</v>
      </c>
    </row>
    <row r="34" spans="1:5" ht="15.75" customHeight="1" x14ac:dyDescent="0.3">
      <c r="A34" s="13" t="s">
        <v>35</v>
      </c>
      <c r="B34" s="15"/>
      <c r="C34" s="15">
        <v>22000</v>
      </c>
      <c r="D34" s="1">
        <f t="shared" ref="D34:E34" si="17">C34*1.03</f>
        <v>22660</v>
      </c>
      <c r="E34" s="1">
        <f t="shared" si="17"/>
        <v>23339.8</v>
      </c>
    </row>
    <row r="35" spans="1:5" ht="15.75" customHeight="1" x14ac:dyDescent="0.3">
      <c r="A35" s="13" t="s">
        <v>36</v>
      </c>
      <c r="B35" s="15"/>
      <c r="C35" s="15">
        <v>13000</v>
      </c>
      <c r="D35" s="1">
        <f t="shared" ref="D35:E35" si="18">C35*1.03</f>
        <v>13390</v>
      </c>
      <c r="E35" s="1">
        <f t="shared" si="18"/>
        <v>13791.7</v>
      </c>
    </row>
    <row r="36" spans="1:5" ht="15.75" customHeight="1" x14ac:dyDescent="0.3">
      <c r="A36" s="13" t="s">
        <v>37</v>
      </c>
      <c r="B36" s="15"/>
      <c r="C36" s="15">
        <v>6800</v>
      </c>
      <c r="D36" s="1">
        <f t="shared" ref="D36:E36" si="19">C36*1.03</f>
        <v>7004</v>
      </c>
      <c r="E36" s="1">
        <f t="shared" si="19"/>
        <v>7214.12</v>
      </c>
    </row>
    <row r="37" spans="1:5" ht="15.75" hidden="1" customHeight="1" x14ac:dyDescent="0.3">
      <c r="A37" s="13" t="s">
        <v>38</v>
      </c>
      <c r="B37" s="15"/>
      <c r="C37" s="15"/>
      <c r="D37" s="1">
        <f t="shared" ref="D37:E37" si="20">C37*1.03</f>
        <v>0</v>
      </c>
      <c r="E37" s="1">
        <f t="shared" si="20"/>
        <v>0</v>
      </c>
    </row>
    <row r="38" spans="1:5" ht="15.75" hidden="1" customHeight="1" x14ac:dyDescent="0.3">
      <c r="A38" s="13" t="s">
        <v>39</v>
      </c>
      <c r="B38" s="15"/>
      <c r="C38" s="15"/>
      <c r="D38" s="1">
        <f t="shared" ref="D38:E38" si="21">C38*1.03</f>
        <v>0</v>
      </c>
      <c r="E38" s="1">
        <f t="shared" si="21"/>
        <v>0</v>
      </c>
    </row>
    <row r="39" spans="1:5" ht="15.75" customHeight="1" x14ac:dyDescent="0.3">
      <c r="A39" s="13" t="s">
        <v>40</v>
      </c>
      <c r="B39" s="15"/>
      <c r="C39" s="15">
        <v>8877.2999999999993</v>
      </c>
      <c r="D39" s="1">
        <f t="shared" ref="D39:E39" si="22">C39*1.03</f>
        <v>9143.6189999999988</v>
      </c>
      <c r="E39" s="1">
        <f t="shared" si="22"/>
        <v>9417.9275699999998</v>
      </c>
    </row>
    <row r="40" spans="1:5" ht="15.75" customHeight="1" x14ac:dyDescent="0.3">
      <c r="A40" s="13" t="s">
        <v>41</v>
      </c>
      <c r="B40" s="15"/>
      <c r="C40" s="15">
        <v>67712</v>
      </c>
      <c r="D40" s="1">
        <f t="shared" ref="D40:E40" si="23">C40*1.03</f>
        <v>69743.360000000001</v>
      </c>
      <c r="E40" s="1">
        <f t="shared" si="23"/>
        <v>71835.660799999998</v>
      </c>
    </row>
    <row r="41" spans="1:5" ht="15.75" customHeight="1" x14ac:dyDescent="0.3">
      <c r="A41" s="13" t="s">
        <v>42</v>
      </c>
      <c r="B41" s="15"/>
      <c r="C41" s="15">
        <v>11516</v>
      </c>
      <c r="D41" s="1">
        <f t="shared" ref="D41:E41" si="24">C41*1.03</f>
        <v>11861.48</v>
      </c>
      <c r="E41" s="1">
        <f t="shared" si="24"/>
        <v>12217.3244</v>
      </c>
    </row>
    <row r="42" spans="1:5" ht="15.75" customHeight="1" x14ac:dyDescent="0.3">
      <c r="A42" s="13" t="s">
        <v>43</v>
      </c>
      <c r="B42" s="15"/>
      <c r="C42" s="15">
        <v>10000</v>
      </c>
      <c r="D42" s="1">
        <f t="shared" ref="D42:E42" si="25">C42*1.03</f>
        <v>10300</v>
      </c>
      <c r="E42" s="1">
        <f t="shared" si="25"/>
        <v>10609</v>
      </c>
    </row>
    <row r="43" spans="1:5" ht="15.75" customHeight="1" x14ac:dyDescent="0.3">
      <c r="A43" s="13" t="s">
        <v>44</v>
      </c>
      <c r="B43" s="16"/>
      <c r="C43" s="17">
        <f t="shared" ref="C43:E43" si="26">SUM(C31:C42)</f>
        <v>291816.73</v>
      </c>
      <c r="D43" s="17">
        <f t="shared" si="26"/>
        <v>300571.23189999996</v>
      </c>
      <c r="E43" s="18">
        <f t="shared" si="26"/>
        <v>309588.36885699996</v>
      </c>
    </row>
    <row r="44" spans="1:5" ht="15.75" customHeight="1" x14ac:dyDescent="0.3">
      <c r="A44" s="13" t="s">
        <v>45</v>
      </c>
      <c r="B44" s="19"/>
      <c r="C44" s="19">
        <v>3692736.59</v>
      </c>
      <c r="D44" s="20">
        <f>C44/245*285</f>
        <v>4295632.3597959178</v>
      </c>
      <c r="E44" s="20">
        <f>D44/285*325</f>
        <v>4898528.1295918366</v>
      </c>
    </row>
    <row r="45" spans="1:5" ht="15.75" customHeight="1" x14ac:dyDescent="0.3">
      <c r="A45" s="13" t="s">
        <v>46</v>
      </c>
      <c r="B45" s="14"/>
      <c r="C45" s="14"/>
      <c r="D45" s="1"/>
      <c r="E45" s="1"/>
    </row>
    <row r="46" spans="1:5" ht="15.75" customHeight="1" x14ac:dyDescent="0.3">
      <c r="A46" s="13" t="s">
        <v>47</v>
      </c>
      <c r="B46" s="15"/>
      <c r="C46" s="15">
        <v>4123</v>
      </c>
      <c r="D46" s="1">
        <f t="shared" ref="D46:E46" si="27">C46*1.03</f>
        <v>4246.6900000000005</v>
      </c>
      <c r="E46" s="1">
        <f t="shared" si="27"/>
        <v>4374.0907000000007</v>
      </c>
    </row>
    <row r="47" spans="1:5" ht="15.75" customHeight="1" x14ac:dyDescent="0.3">
      <c r="A47" s="13" t="s">
        <v>48</v>
      </c>
      <c r="B47" s="15"/>
      <c r="C47" s="15">
        <v>2660</v>
      </c>
      <c r="D47" s="1">
        <f t="shared" ref="D47:E47" si="28">C47*1.03</f>
        <v>2739.8</v>
      </c>
      <c r="E47" s="1">
        <f t="shared" si="28"/>
        <v>2821.9940000000001</v>
      </c>
    </row>
    <row r="48" spans="1:5" ht="15.75" customHeight="1" x14ac:dyDescent="0.3">
      <c r="A48" s="13" t="s">
        <v>49</v>
      </c>
      <c r="B48" s="16"/>
      <c r="C48" s="17">
        <f>(C45)+(C46+C47)</f>
        <v>6783</v>
      </c>
      <c r="D48" s="17">
        <f t="shared" ref="D48:E48" si="29">SUM(D46:D47)</f>
        <v>6986.4900000000007</v>
      </c>
      <c r="E48" s="18">
        <f t="shared" si="29"/>
        <v>7196.0847000000012</v>
      </c>
    </row>
    <row r="49" spans="1:256" ht="15.75" customHeight="1" x14ac:dyDescent="0.3">
      <c r="A49" s="13" t="s">
        <v>50</v>
      </c>
      <c r="B49" s="16"/>
      <c r="C49" s="17">
        <v>29717.759999999998</v>
      </c>
      <c r="D49" s="17"/>
      <c r="E49" s="18"/>
    </row>
    <row r="50" spans="1:256" ht="15.75" customHeight="1" x14ac:dyDescent="0.3">
      <c r="A50" s="13" t="s">
        <v>51</v>
      </c>
      <c r="B50" s="16"/>
      <c r="C50" s="17">
        <f>((((((C8)+(C15))+(C26))+(C29))+(C43))+(C44))+(C48)+C49</f>
        <v>4149080.2199999997</v>
      </c>
      <c r="D50" s="17">
        <f t="shared" ref="D50:E50" si="30">((((((D8)+(D15))+(D26))+(D29))+(D43))+(D44))+(D48)</f>
        <v>4735057.0058959182</v>
      </c>
      <c r="E50" s="18">
        <f t="shared" si="30"/>
        <v>5351135.5150748361</v>
      </c>
    </row>
    <row r="51" spans="1:256" ht="15.75" customHeight="1" x14ac:dyDescent="0.3">
      <c r="A51" s="13" t="s">
        <v>52</v>
      </c>
      <c r="B51" s="16"/>
      <c r="C51" s="17">
        <f t="shared" ref="C51:E51" si="31">(C50)-(0)</f>
        <v>4149080.2199999997</v>
      </c>
      <c r="D51" s="17">
        <f t="shared" si="31"/>
        <v>4735057.0058959182</v>
      </c>
      <c r="E51" s="18">
        <f t="shared" si="31"/>
        <v>5351135.5150748361</v>
      </c>
    </row>
    <row r="52" spans="1:256" ht="15.75" customHeight="1" x14ac:dyDescent="0.3">
      <c r="A52" s="13" t="s">
        <v>53</v>
      </c>
      <c r="B52" s="14"/>
      <c r="C52" s="14"/>
      <c r="D52" s="1"/>
      <c r="E52" s="1"/>
    </row>
    <row r="53" spans="1:256" ht="15.75" customHeight="1" x14ac:dyDescent="0.3">
      <c r="A53" s="13" t="s">
        <v>54</v>
      </c>
      <c r="B53" s="14"/>
      <c r="C53" s="14"/>
      <c r="D53" s="1"/>
      <c r="E53" s="1"/>
    </row>
    <row r="54" spans="1:256" ht="15.75" customHeight="1" x14ac:dyDescent="0.3">
      <c r="A54" s="13" t="s">
        <v>55</v>
      </c>
      <c r="B54" s="14"/>
      <c r="C54" s="14"/>
      <c r="D54" s="1"/>
      <c r="E54" s="1"/>
    </row>
    <row r="55" spans="1:256" ht="15.75" customHeight="1" x14ac:dyDescent="0.3">
      <c r="A55" s="13" t="s">
        <v>56</v>
      </c>
      <c r="B55" s="14"/>
      <c r="C55" s="14"/>
      <c r="D55" s="1"/>
      <c r="E55" s="1"/>
    </row>
    <row r="56" spans="1:256" ht="15.75" customHeight="1" x14ac:dyDescent="0.3">
      <c r="A56" s="13" t="s">
        <v>57</v>
      </c>
      <c r="B56" s="15"/>
      <c r="C56" s="15">
        <v>532547</v>
      </c>
      <c r="D56" s="1">
        <f>SUM(C56*1.03)</f>
        <v>548523.41</v>
      </c>
      <c r="E56" s="1">
        <f>D56*1.03</f>
        <v>564979.11230000004</v>
      </c>
    </row>
    <row r="57" spans="1:256" ht="15.75" customHeight="1" x14ac:dyDescent="0.3">
      <c r="A57" s="13" t="s">
        <v>58</v>
      </c>
      <c r="B57" s="15"/>
      <c r="C57" s="15">
        <v>40739.85</v>
      </c>
      <c r="D57" s="1">
        <f t="shared" ref="D57:E57" si="32">SUM(D56*0.0765)</f>
        <v>41962.040865000003</v>
      </c>
      <c r="E57" s="1">
        <f t="shared" si="32"/>
        <v>43220.902090950003</v>
      </c>
    </row>
    <row r="58" spans="1:256" ht="15.75" customHeight="1" x14ac:dyDescent="0.3">
      <c r="A58" s="13" t="s">
        <v>59</v>
      </c>
      <c r="B58" s="15"/>
      <c r="C58" s="15">
        <v>3340.8</v>
      </c>
      <c r="D58" s="1">
        <f t="shared" ref="D58:E58" si="33">C58*1.03</f>
        <v>3441.0240000000003</v>
      </c>
      <c r="E58" s="1">
        <f t="shared" si="33"/>
        <v>3544.2547200000004</v>
      </c>
    </row>
    <row r="59" spans="1:256" ht="15.75" customHeight="1" x14ac:dyDescent="0.3">
      <c r="A59" s="13" t="s">
        <v>60</v>
      </c>
      <c r="B59" s="15"/>
      <c r="C59" s="15">
        <v>1597.64</v>
      </c>
      <c r="D59" s="1">
        <f t="shared" ref="D59:E59" si="34">C59*1.03</f>
        <v>1645.5692000000001</v>
      </c>
      <c r="E59" s="1">
        <f t="shared" si="34"/>
        <v>1694.9362760000001</v>
      </c>
    </row>
    <row r="60" spans="1:256" ht="15.75" customHeight="1" x14ac:dyDescent="0.3">
      <c r="A60" s="13" t="s">
        <v>61</v>
      </c>
      <c r="B60" s="15"/>
      <c r="C60" s="15">
        <v>5325.47</v>
      </c>
      <c r="D60" s="1">
        <f t="shared" ref="D60:E60" si="35">C60*1.03</f>
        <v>5485.2341000000006</v>
      </c>
      <c r="E60" s="1">
        <f t="shared" si="35"/>
        <v>5649.7911230000009</v>
      </c>
    </row>
    <row r="61" spans="1:256" ht="15.75" customHeight="1" x14ac:dyDescent="0.3">
      <c r="A61" s="13" t="s">
        <v>62</v>
      </c>
      <c r="B61" s="15"/>
      <c r="C61" s="15">
        <v>85000</v>
      </c>
      <c r="D61" s="1">
        <f t="shared" ref="D61:E61" si="36">SUM(C61*1.03)</f>
        <v>87550</v>
      </c>
      <c r="E61" s="1">
        <f t="shared" si="36"/>
        <v>90176.5</v>
      </c>
    </row>
    <row r="62" spans="1:256" ht="15.75" customHeight="1" x14ac:dyDescent="0.3">
      <c r="A62" s="13" t="s">
        <v>63</v>
      </c>
      <c r="B62" s="15"/>
      <c r="C62" s="15">
        <v>1200</v>
      </c>
      <c r="D62" s="1">
        <f t="shared" ref="D62:E62" si="37">C62*1.03</f>
        <v>1236</v>
      </c>
      <c r="E62" s="1">
        <f t="shared" si="37"/>
        <v>1273.08</v>
      </c>
    </row>
    <row r="63" spans="1:256" ht="15.75" customHeight="1" x14ac:dyDescent="0.3">
      <c r="A63" s="13" t="s">
        <v>64</v>
      </c>
      <c r="B63" s="15"/>
      <c r="C63" s="15">
        <v>700</v>
      </c>
      <c r="D63" s="1">
        <f t="shared" ref="D63:E63" si="38">C63*1.03</f>
        <v>721</v>
      </c>
      <c r="E63" s="1">
        <f t="shared" si="38"/>
        <v>742.63</v>
      </c>
    </row>
    <row r="64" spans="1:256" ht="15.75" customHeight="1" x14ac:dyDescent="0.4">
      <c r="A64" s="21" t="s">
        <v>65</v>
      </c>
      <c r="B64" s="22"/>
      <c r="C64" s="23">
        <v>27768</v>
      </c>
      <c r="D64" s="1">
        <f t="shared" ref="D64:E64" si="39">C64*1.03</f>
        <v>28601.040000000001</v>
      </c>
      <c r="E64" s="1">
        <f t="shared" si="39"/>
        <v>29459.071200000002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24"/>
      <c r="IS64" s="24"/>
      <c r="IT64" s="24"/>
      <c r="IU64" s="24"/>
      <c r="IV64" s="24"/>
    </row>
    <row r="65" spans="1:256" ht="15.75" customHeight="1" x14ac:dyDescent="0.4">
      <c r="A65" s="21" t="s">
        <v>66</v>
      </c>
      <c r="B65" s="22"/>
      <c r="C65" s="23">
        <v>2124.25</v>
      </c>
      <c r="D65" s="1">
        <f t="shared" ref="D65:E65" si="40">C65*1.03</f>
        <v>2187.9775</v>
      </c>
      <c r="E65" s="1">
        <f t="shared" si="40"/>
        <v>2253.6168250000001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4"/>
      <c r="IM65" s="24"/>
      <c r="IN65" s="24"/>
      <c r="IO65" s="24"/>
      <c r="IP65" s="24"/>
      <c r="IQ65" s="24"/>
      <c r="IR65" s="24"/>
      <c r="IS65" s="24"/>
      <c r="IT65" s="24"/>
      <c r="IU65" s="24"/>
      <c r="IV65" s="24"/>
    </row>
    <row r="66" spans="1:256" ht="15.75" customHeight="1" x14ac:dyDescent="0.4">
      <c r="A66" s="21" t="s">
        <v>67</v>
      </c>
      <c r="B66" s="22"/>
      <c r="C66" s="23">
        <v>278.39999999999998</v>
      </c>
      <c r="D66" s="1">
        <f t="shared" ref="D66:E66" si="41">C66*1.03</f>
        <v>286.75200000000001</v>
      </c>
      <c r="E66" s="1">
        <f t="shared" si="41"/>
        <v>295.35455999999999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4"/>
      <c r="IM66" s="24"/>
      <c r="IN66" s="24"/>
      <c r="IO66" s="24"/>
      <c r="IP66" s="24"/>
      <c r="IQ66" s="24"/>
      <c r="IR66" s="24"/>
      <c r="IS66" s="24"/>
      <c r="IT66" s="24"/>
      <c r="IU66" s="24"/>
      <c r="IV66" s="24"/>
    </row>
    <row r="67" spans="1:256" ht="15.75" customHeight="1" x14ac:dyDescent="0.4">
      <c r="A67" s="21" t="s">
        <v>68</v>
      </c>
      <c r="B67" s="22"/>
      <c r="C67" s="23">
        <v>83.3</v>
      </c>
      <c r="D67" s="1">
        <f t="shared" ref="D67:E67" si="42">C67*1.03</f>
        <v>85.798999999999992</v>
      </c>
      <c r="E67" s="1">
        <f t="shared" si="42"/>
        <v>88.372969999999995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4"/>
      <c r="IM67" s="24"/>
      <c r="IN67" s="24"/>
      <c r="IO67" s="24"/>
      <c r="IP67" s="24"/>
      <c r="IQ67" s="24"/>
      <c r="IR67" s="24"/>
      <c r="IS67" s="24"/>
      <c r="IT67" s="24"/>
      <c r="IU67" s="24"/>
      <c r="IV67" s="24"/>
    </row>
    <row r="68" spans="1:256" ht="15.75" customHeight="1" x14ac:dyDescent="0.4">
      <c r="A68" s="21" t="s">
        <v>69</v>
      </c>
      <c r="B68" s="25"/>
      <c r="C68" s="23">
        <v>277.68</v>
      </c>
      <c r="D68" s="1">
        <f t="shared" ref="D68:E68" si="43">C68*1.03</f>
        <v>286.0104</v>
      </c>
      <c r="E68" s="1">
        <f t="shared" si="43"/>
        <v>294.590712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4"/>
      <c r="IM68" s="24"/>
      <c r="IN68" s="24"/>
      <c r="IO68" s="24"/>
      <c r="IP68" s="24"/>
      <c r="IQ68" s="24"/>
      <c r="IR68" s="24"/>
      <c r="IS68" s="24"/>
      <c r="IT68" s="24"/>
      <c r="IU68" s="24"/>
      <c r="IV68" s="24"/>
    </row>
    <row r="69" spans="1:256" ht="15.75" customHeight="1" x14ac:dyDescent="0.4">
      <c r="A69" s="21" t="s">
        <v>70</v>
      </c>
      <c r="B69" s="25"/>
      <c r="C69" s="23">
        <v>100</v>
      </c>
      <c r="D69" s="1">
        <f t="shared" ref="D69:E69" si="44">C69*1.03</f>
        <v>103</v>
      </c>
      <c r="E69" s="1">
        <f t="shared" si="44"/>
        <v>106.09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/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4"/>
      <c r="IM69" s="24"/>
      <c r="IN69" s="24"/>
      <c r="IO69" s="24"/>
      <c r="IP69" s="24"/>
      <c r="IQ69" s="24"/>
      <c r="IR69" s="24"/>
      <c r="IS69" s="24"/>
      <c r="IT69" s="24"/>
      <c r="IU69" s="24"/>
      <c r="IV69" s="24"/>
    </row>
    <row r="70" spans="1:256" ht="15.75" customHeight="1" x14ac:dyDescent="0.3">
      <c r="A70" s="13" t="s">
        <v>71</v>
      </c>
      <c r="B70" s="15"/>
      <c r="C70" s="15">
        <v>20000</v>
      </c>
      <c r="D70" s="1">
        <f t="shared" ref="D70:D71" si="45">SUM(C70*1.03)</f>
        <v>20600</v>
      </c>
      <c r="E70" s="1">
        <f t="shared" ref="E70:E73" si="46">D70*1.03</f>
        <v>21218</v>
      </c>
    </row>
    <row r="71" spans="1:256" ht="15.75" customHeight="1" x14ac:dyDescent="0.3">
      <c r="A71" s="13" t="s">
        <v>72</v>
      </c>
      <c r="B71" s="15"/>
      <c r="C71" s="15">
        <v>1530</v>
      </c>
      <c r="D71" s="1">
        <f t="shared" si="45"/>
        <v>1575.9</v>
      </c>
      <c r="E71" s="1">
        <f t="shared" si="46"/>
        <v>1623.1770000000001</v>
      </c>
    </row>
    <row r="72" spans="1:256" ht="15.75" customHeight="1" x14ac:dyDescent="0.3">
      <c r="A72" s="13" t="s">
        <v>73</v>
      </c>
      <c r="B72" s="15"/>
      <c r="C72" s="15">
        <v>278.39999999999998</v>
      </c>
      <c r="D72" s="1">
        <v>250.8</v>
      </c>
      <c r="E72" s="1">
        <f t="shared" si="46"/>
        <v>258.32400000000001</v>
      </c>
    </row>
    <row r="73" spans="1:256" ht="15" customHeight="1" x14ac:dyDescent="0.3">
      <c r="A73" s="13" t="s">
        <v>74</v>
      </c>
      <c r="B73" s="15"/>
      <c r="C73" s="15">
        <v>60</v>
      </c>
      <c r="D73" s="1">
        <f>SUM(C73*1.03)</f>
        <v>61.800000000000004</v>
      </c>
      <c r="E73" s="1">
        <f t="shared" si="46"/>
        <v>63.654000000000003</v>
      </c>
    </row>
    <row r="74" spans="1:256" ht="15.75" hidden="1" customHeight="1" x14ac:dyDescent="0.3">
      <c r="A74" s="13" t="s">
        <v>75</v>
      </c>
      <c r="B74" s="15"/>
      <c r="C74" s="15">
        <v>0</v>
      </c>
      <c r="D74" s="1">
        <f t="shared" ref="D74:E74" si="47">C74*1.03</f>
        <v>0</v>
      </c>
      <c r="E74" s="1">
        <f t="shared" si="47"/>
        <v>0</v>
      </c>
    </row>
    <row r="75" spans="1:256" ht="15.75" hidden="1" customHeight="1" x14ac:dyDescent="0.3">
      <c r="A75" s="13" t="s">
        <v>76</v>
      </c>
      <c r="B75" s="15"/>
      <c r="C75" s="15">
        <v>0</v>
      </c>
      <c r="D75" s="1">
        <f t="shared" ref="D75:E75" si="48">C75*1.03</f>
        <v>0</v>
      </c>
      <c r="E75" s="1">
        <f t="shared" si="48"/>
        <v>0</v>
      </c>
    </row>
    <row r="76" spans="1:256" ht="15.75" hidden="1" customHeight="1" x14ac:dyDescent="0.3">
      <c r="A76" s="13" t="s">
        <v>77</v>
      </c>
      <c r="B76" s="15"/>
      <c r="C76" s="15">
        <v>0</v>
      </c>
      <c r="D76" s="1">
        <f t="shared" ref="D76:E76" si="49">C76*1.03</f>
        <v>0</v>
      </c>
      <c r="E76" s="1">
        <f t="shared" si="49"/>
        <v>0</v>
      </c>
    </row>
    <row r="77" spans="1:256" ht="15.75" hidden="1" customHeight="1" x14ac:dyDescent="0.3">
      <c r="A77" s="13" t="s">
        <v>78</v>
      </c>
      <c r="B77" s="15"/>
      <c r="C77" s="15">
        <v>0</v>
      </c>
      <c r="D77" s="1">
        <f t="shared" ref="D77:E77" si="50">C77*1.03</f>
        <v>0</v>
      </c>
      <c r="E77" s="1">
        <f t="shared" si="50"/>
        <v>0</v>
      </c>
    </row>
    <row r="78" spans="1:256" ht="15.75" customHeight="1" x14ac:dyDescent="0.3">
      <c r="A78" s="13" t="s">
        <v>79</v>
      </c>
      <c r="B78" s="15"/>
      <c r="C78" s="15">
        <v>9000</v>
      </c>
      <c r="D78" s="1">
        <f t="shared" ref="D78:E78" si="51">C78*1.03</f>
        <v>9270</v>
      </c>
      <c r="E78" s="1">
        <f t="shared" si="51"/>
        <v>9548.1</v>
      </c>
    </row>
    <row r="79" spans="1:256" ht="15.75" customHeight="1" x14ac:dyDescent="0.3">
      <c r="A79" s="13" t="s">
        <v>80</v>
      </c>
      <c r="B79" s="15"/>
      <c r="C79" s="15">
        <v>12000</v>
      </c>
      <c r="D79" s="1">
        <f t="shared" ref="D79:E79" si="52">C79*1.03</f>
        <v>12360</v>
      </c>
      <c r="E79" s="1">
        <f t="shared" si="52"/>
        <v>12730.800000000001</v>
      </c>
    </row>
    <row r="80" spans="1:256" ht="15.75" customHeight="1" x14ac:dyDescent="0.3">
      <c r="A80" s="13" t="s">
        <v>81</v>
      </c>
      <c r="B80" s="15"/>
      <c r="C80" s="15">
        <v>1500</v>
      </c>
      <c r="D80" s="1">
        <f t="shared" ref="D80:E80" si="53">C80*1.03</f>
        <v>1545</v>
      </c>
      <c r="E80" s="1">
        <f t="shared" si="53"/>
        <v>1591.3500000000001</v>
      </c>
    </row>
    <row r="81" spans="1:5" ht="15.75" customHeight="1" x14ac:dyDescent="0.3">
      <c r="A81" s="13" t="s">
        <v>82</v>
      </c>
      <c r="B81" s="15"/>
      <c r="C81" s="15">
        <v>3000</v>
      </c>
      <c r="D81" s="1">
        <f t="shared" ref="D81:E81" si="54">C81*1.03</f>
        <v>3090</v>
      </c>
      <c r="E81" s="1">
        <f t="shared" si="54"/>
        <v>3182.7000000000003</v>
      </c>
    </row>
    <row r="82" spans="1:5" ht="15.75" customHeight="1" x14ac:dyDescent="0.3">
      <c r="A82" s="13" t="s">
        <v>83</v>
      </c>
      <c r="B82" s="15"/>
      <c r="C82" s="15">
        <v>0</v>
      </c>
      <c r="D82" s="1">
        <f t="shared" ref="D82:E82" si="55">C82*1.03</f>
        <v>0</v>
      </c>
      <c r="E82" s="1">
        <f t="shared" si="55"/>
        <v>0</v>
      </c>
    </row>
    <row r="83" spans="1:5" ht="15.75" customHeight="1" x14ac:dyDescent="0.3">
      <c r="A83" s="13" t="s">
        <v>84</v>
      </c>
      <c r="B83" s="15"/>
      <c r="C83" s="15">
        <v>200</v>
      </c>
      <c r="D83" s="1">
        <f t="shared" ref="D83:E83" si="56">C83*1.03</f>
        <v>206</v>
      </c>
      <c r="E83" s="1">
        <f t="shared" si="56"/>
        <v>212.18</v>
      </c>
    </row>
    <row r="84" spans="1:5" ht="15.75" customHeight="1" x14ac:dyDescent="0.3">
      <c r="A84" s="13" t="s">
        <v>85</v>
      </c>
      <c r="B84" s="15"/>
      <c r="C84" s="15">
        <v>6000</v>
      </c>
      <c r="D84" s="1">
        <f t="shared" ref="D84:E84" si="57">C84*1.03</f>
        <v>6180</v>
      </c>
      <c r="E84" s="1">
        <f t="shared" si="57"/>
        <v>6365.4000000000005</v>
      </c>
    </row>
    <row r="85" spans="1:5" ht="15.75" customHeight="1" x14ac:dyDescent="0.3">
      <c r="A85" s="13" t="s">
        <v>86</v>
      </c>
      <c r="B85" s="15"/>
      <c r="C85" s="15">
        <v>400</v>
      </c>
      <c r="D85" s="1">
        <f t="shared" ref="D85:E85" si="58">C85*1.03</f>
        <v>412</v>
      </c>
      <c r="E85" s="1">
        <f t="shared" si="58"/>
        <v>424.36</v>
      </c>
    </row>
    <row r="86" spans="1:5" ht="15.75" customHeight="1" x14ac:dyDescent="0.3">
      <c r="A86" s="13" t="s">
        <v>87</v>
      </c>
      <c r="B86" s="26"/>
      <c r="C86" s="27">
        <f t="shared" ref="C86:E86" si="59">SUM(C56:C85)</f>
        <v>755050.79000000015</v>
      </c>
      <c r="D86" s="27">
        <f t="shared" si="59"/>
        <v>777666.35706500022</v>
      </c>
      <c r="E86" s="27">
        <f t="shared" si="59"/>
        <v>800996.3477769501</v>
      </c>
    </row>
    <row r="87" spans="1:5" ht="15.75" customHeight="1" x14ac:dyDescent="0.3">
      <c r="A87" s="13" t="s">
        <v>88</v>
      </c>
      <c r="B87" s="14"/>
      <c r="C87" s="14"/>
      <c r="D87" s="1"/>
      <c r="E87" s="1"/>
    </row>
    <row r="88" spans="1:5" ht="15.75" customHeight="1" x14ac:dyDescent="0.3">
      <c r="A88" s="13" t="s">
        <v>89</v>
      </c>
      <c r="B88" s="15"/>
      <c r="C88" s="15">
        <v>60630</v>
      </c>
      <c r="D88" s="1">
        <f t="shared" ref="D88:E88" si="60">C88*1.03</f>
        <v>62448.9</v>
      </c>
      <c r="E88" s="1">
        <f t="shared" si="60"/>
        <v>64322.367000000006</v>
      </c>
    </row>
    <row r="89" spans="1:5" ht="15.75" customHeight="1" x14ac:dyDescent="0.3">
      <c r="A89" s="13" t="s">
        <v>90</v>
      </c>
      <c r="B89" s="15"/>
      <c r="C89" s="15">
        <v>4638.2</v>
      </c>
      <c r="D89" s="1">
        <f t="shared" ref="D89:E89" si="61">C89*1.03</f>
        <v>4777.3459999999995</v>
      </c>
      <c r="E89" s="1">
        <f t="shared" si="61"/>
        <v>4920.6663799999997</v>
      </c>
    </row>
    <row r="90" spans="1:5" ht="15.75" customHeight="1" x14ac:dyDescent="0.3">
      <c r="A90" s="13" t="s">
        <v>91</v>
      </c>
      <c r="B90" s="15"/>
      <c r="C90" s="15">
        <v>417.6</v>
      </c>
      <c r="D90" s="1">
        <f t="shared" ref="D90:E90" si="62">C90*1.03</f>
        <v>430.12800000000004</v>
      </c>
      <c r="E90" s="1">
        <f t="shared" si="62"/>
        <v>443.03184000000005</v>
      </c>
    </row>
    <row r="91" spans="1:5" ht="15.75" customHeight="1" x14ac:dyDescent="0.3">
      <c r="A91" s="13" t="s">
        <v>92</v>
      </c>
      <c r="B91" s="15"/>
      <c r="C91" s="15">
        <v>181.89</v>
      </c>
      <c r="D91" s="1">
        <f t="shared" ref="D91:E91" si="63">C91*1.03</f>
        <v>187.3467</v>
      </c>
      <c r="E91" s="1">
        <f t="shared" si="63"/>
        <v>192.96710100000001</v>
      </c>
    </row>
    <row r="92" spans="1:5" ht="15.75" customHeight="1" x14ac:dyDescent="0.3">
      <c r="A92" s="28" t="s">
        <v>93</v>
      </c>
      <c r="B92" s="15"/>
      <c r="C92" s="15">
        <v>150</v>
      </c>
      <c r="D92" s="1">
        <f t="shared" ref="D92:E92" si="64">C92*1.03</f>
        <v>154.5</v>
      </c>
      <c r="E92" s="1">
        <f t="shared" si="64"/>
        <v>159.13499999999999</v>
      </c>
    </row>
    <row r="93" spans="1:5" ht="15.75" customHeight="1" x14ac:dyDescent="0.3">
      <c r="A93" s="13" t="s">
        <v>94</v>
      </c>
      <c r="B93" s="15"/>
      <c r="C93" s="15">
        <v>8500</v>
      </c>
      <c r="D93" s="1">
        <f t="shared" ref="D93:E93" si="65">C93*1.03</f>
        <v>8755</v>
      </c>
      <c r="E93" s="1">
        <f t="shared" si="65"/>
        <v>9017.65</v>
      </c>
    </row>
    <row r="94" spans="1:5" ht="15.75" customHeight="1" x14ac:dyDescent="0.3">
      <c r="A94" s="21" t="s">
        <v>95</v>
      </c>
      <c r="B94" s="15"/>
      <c r="C94" s="15">
        <v>1000</v>
      </c>
      <c r="D94" s="1">
        <f t="shared" ref="D94:E94" si="66">C94*1.03</f>
        <v>1030</v>
      </c>
      <c r="E94" s="1">
        <f t="shared" si="66"/>
        <v>1060.9000000000001</v>
      </c>
    </row>
    <row r="95" spans="1:5" ht="15.75" customHeight="1" x14ac:dyDescent="0.3">
      <c r="A95" s="21" t="s">
        <v>96</v>
      </c>
      <c r="B95" s="15"/>
      <c r="C95" s="15">
        <v>4000</v>
      </c>
      <c r="D95" s="1">
        <f t="shared" ref="D95:E95" si="67">C95*1.03</f>
        <v>4120</v>
      </c>
      <c r="E95" s="1">
        <f t="shared" si="67"/>
        <v>4243.6000000000004</v>
      </c>
    </row>
    <row r="96" spans="1:5" ht="15.75" customHeight="1" x14ac:dyDescent="0.3">
      <c r="A96" s="13" t="s">
        <v>97</v>
      </c>
      <c r="B96" s="16"/>
      <c r="C96" s="17">
        <f t="shared" ref="C96:E96" si="68">SUM(C88:C95)</f>
        <v>79517.69</v>
      </c>
      <c r="D96" s="17">
        <f t="shared" si="68"/>
        <v>81903.220699999991</v>
      </c>
      <c r="E96" s="18">
        <f t="shared" si="68"/>
        <v>84360.317320999995</v>
      </c>
    </row>
    <row r="97" spans="1:5" ht="15.75" customHeight="1" x14ac:dyDescent="0.3">
      <c r="A97" s="13" t="s">
        <v>98</v>
      </c>
      <c r="B97" s="14"/>
      <c r="C97" s="14"/>
      <c r="D97" s="1"/>
      <c r="E97" s="1"/>
    </row>
    <row r="98" spans="1:5" ht="15.75" customHeight="1" x14ac:dyDescent="0.3">
      <c r="A98" s="13" t="s">
        <v>99</v>
      </c>
      <c r="B98" s="15"/>
      <c r="C98" s="15">
        <v>9775</v>
      </c>
      <c r="D98" s="1">
        <f t="shared" ref="D98:E98" si="69">C98*1.03</f>
        <v>10068.25</v>
      </c>
      <c r="E98" s="1">
        <f t="shared" si="69"/>
        <v>10370.297500000001</v>
      </c>
    </row>
    <row r="99" spans="1:5" ht="15.75" customHeight="1" x14ac:dyDescent="0.3">
      <c r="A99" s="13" t="s">
        <v>100</v>
      </c>
      <c r="B99" s="16"/>
      <c r="C99" s="17">
        <f t="shared" ref="C99:E99" si="70">(C97)+(C98)</f>
        <v>9775</v>
      </c>
      <c r="D99" s="17">
        <f t="shared" si="70"/>
        <v>10068.25</v>
      </c>
      <c r="E99" s="18">
        <f t="shared" si="70"/>
        <v>10370.297500000001</v>
      </c>
    </row>
    <row r="100" spans="1:5" ht="15.75" customHeight="1" x14ac:dyDescent="0.3">
      <c r="A100" s="13" t="s">
        <v>87</v>
      </c>
      <c r="B100" s="16"/>
      <c r="C100" s="17">
        <f>(((((((((((((((((((((((C55)+(C56))+(C57))+(C58))+(C59))+(C60))+(C61))+(C62))+(C70))+(C71))+(C72))+(C73))+(C74))+(C75))+(C76))+(C77))+(C79))+(C81))+(C82))+(C83))+(C84))+(C85))+(C96))+(C99)+C80+C78+C64+C65+C66+C67+C68+C69+C63</f>
        <v>844343.48000000021</v>
      </c>
      <c r="D100" s="17">
        <f t="shared" ref="D100:E100" si="71">(((((((((((((((((((((((D55)+(D56))+(D57))+(D58))+(D59))+(D60))+(D61))+(D62))+(D70))+(D71))+(D72))+(D73))+(D74))+(D75))+(D76))+(D77))+(D79))+(D81))+(D82))+(D83))+(D84))+(D85))+(D96))+(D99)</f>
        <v>826551.24886500009</v>
      </c>
      <c r="E100" s="18">
        <f t="shared" si="71"/>
        <v>851347.7863309501</v>
      </c>
    </row>
    <row r="101" spans="1:5" ht="15.75" customHeight="1" x14ac:dyDescent="0.3">
      <c r="A101" s="13" t="s">
        <v>101</v>
      </c>
      <c r="B101" s="16"/>
      <c r="C101" s="17">
        <f t="shared" ref="C101:E101" si="72">(C54)+(C100)</f>
        <v>844343.48000000021</v>
      </c>
      <c r="D101" s="17">
        <f t="shared" si="72"/>
        <v>826551.24886500009</v>
      </c>
      <c r="E101" s="18">
        <f t="shared" si="72"/>
        <v>851347.7863309501</v>
      </c>
    </row>
    <row r="102" spans="1:5" ht="15.75" customHeight="1" x14ac:dyDescent="0.3">
      <c r="A102" s="13" t="s">
        <v>102</v>
      </c>
      <c r="B102" s="14"/>
      <c r="C102" s="14"/>
      <c r="D102" s="1"/>
      <c r="E102" s="1"/>
    </row>
    <row r="103" spans="1:5" ht="15.75" customHeight="1" x14ac:dyDescent="0.3">
      <c r="A103" s="13" t="s">
        <v>103</v>
      </c>
      <c r="B103" s="15"/>
      <c r="C103" s="15">
        <v>348121</v>
      </c>
      <c r="D103" s="1">
        <f t="shared" ref="D103:D109" si="73">SUM(C103*1.03)</f>
        <v>358564.63</v>
      </c>
      <c r="E103" s="1">
        <f>D103*1.03+45000</f>
        <v>414321.56890000001</v>
      </c>
    </row>
    <row r="104" spans="1:5" ht="15.75" customHeight="1" x14ac:dyDescent="0.3">
      <c r="A104" s="13" t="s">
        <v>104</v>
      </c>
      <c r="B104" s="15"/>
      <c r="C104" s="15">
        <v>26631.26</v>
      </c>
      <c r="D104" s="1">
        <f t="shared" si="73"/>
        <v>27430.197799999998</v>
      </c>
      <c r="E104" s="1">
        <f>E103*0.0765</f>
        <v>31695.600020850001</v>
      </c>
    </row>
    <row r="105" spans="1:5" ht="15.75" customHeight="1" x14ac:dyDescent="0.3">
      <c r="A105" s="13" t="s">
        <v>105</v>
      </c>
      <c r="B105" s="15"/>
      <c r="C105" s="15">
        <v>1948.8</v>
      </c>
      <c r="D105" s="1">
        <f t="shared" si="73"/>
        <v>2007.2639999999999</v>
      </c>
      <c r="E105" s="1">
        <f>D105*1.03+450</f>
        <v>2517.4819200000002</v>
      </c>
    </row>
    <row r="106" spans="1:5" ht="15.75" customHeight="1" x14ac:dyDescent="0.3">
      <c r="A106" s="13" t="s">
        <v>106</v>
      </c>
      <c r="B106" s="15"/>
      <c r="C106" s="15">
        <v>1044.3599999999999</v>
      </c>
      <c r="D106" s="1">
        <f t="shared" si="73"/>
        <v>1075.6907999999999</v>
      </c>
      <c r="E106" s="1">
        <f>D106*1.03+350</f>
        <v>1457.9615239999998</v>
      </c>
    </row>
    <row r="107" spans="1:5" ht="15.75" customHeight="1" x14ac:dyDescent="0.3">
      <c r="A107" s="13" t="s">
        <v>107</v>
      </c>
      <c r="B107" s="15"/>
      <c r="C107" s="15">
        <v>3481.21</v>
      </c>
      <c r="D107" s="1">
        <f t="shared" si="73"/>
        <v>3585.6463000000003</v>
      </c>
      <c r="E107" s="1">
        <f>D107*1.03</f>
        <v>3693.2156890000006</v>
      </c>
    </row>
    <row r="108" spans="1:5" ht="15.75" customHeight="1" x14ac:dyDescent="0.3">
      <c r="A108" s="13" t="s">
        <v>108</v>
      </c>
      <c r="B108" s="15"/>
      <c r="C108" s="15">
        <v>51000</v>
      </c>
      <c r="D108" s="1">
        <f t="shared" si="73"/>
        <v>52530</v>
      </c>
      <c r="E108" s="1">
        <f>D108*1.03+8500</f>
        <v>62605.9</v>
      </c>
    </row>
    <row r="109" spans="1:5" ht="15.75" customHeight="1" x14ac:dyDescent="0.3">
      <c r="A109" s="13" t="s">
        <v>109</v>
      </c>
      <c r="B109" s="15"/>
      <c r="C109" s="15">
        <v>800</v>
      </c>
      <c r="D109" s="1">
        <f t="shared" si="73"/>
        <v>824</v>
      </c>
      <c r="E109" s="1">
        <f>D109*1.03</f>
        <v>848.72</v>
      </c>
    </row>
    <row r="110" spans="1:5" ht="15.75" hidden="1" customHeight="1" x14ac:dyDescent="0.3">
      <c r="A110" s="13" t="s">
        <v>110</v>
      </c>
      <c r="B110" s="14"/>
      <c r="C110" s="14"/>
      <c r="D110" s="1"/>
      <c r="E110" s="1"/>
    </row>
    <row r="111" spans="1:5" ht="15.75" hidden="1" customHeight="1" x14ac:dyDescent="0.3">
      <c r="A111" s="13" t="s">
        <v>111</v>
      </c>
      <c r="B111" s="14"/>
      <c r="C111" s="14"/>
      <c r="D111" s="1"/>
      <c r="E111" s="1"/>
    </row>
    <row r="112" spans="1:5" ht="15.75" customHeight="1" x14ac:dyDescent="0.3">
      <c r="A112" s="13" t="s">
        <v>112</v>
      </c>
      <c r="B112" s="15"/>
      <c r="C112" s="15">
        <v>12300</v>
      </c>
      <c r="D112" s="1">
        <f t="shared" ref="D112:E112" si="74">C112*1.03</f>
        <v>12669</v>
      </c>
      <c r="E112" s="1">
        <f t="shared" si="74"/>
        <v>13049.07</v>
      </c>
    </row>
    <row r="113" spans="1:256" ht="15.75" customHeight="1" x14ac:dyDescent="0.3">
      <c r="A113" s="13" t="s">
        <v>113</v>
      </c>
      <c r="B113" s="15"/>
      <c r="C113" s="15">
        <v>940.95</v>
      </c>
      <c r="D113" s="1">
        <f t="shared" ref="D113:E113" si="75">C113*1.03</f>
        <v>969.1785000000001</v>
      </c>
      <c r="E113" s="1">
        <f t="shared" si="75"/>
        <v>998.25385500000016</v>
      </c>
    </row>
    <row r="114" spans="1:256" ht="15.75" customHeight="1" x14ac:dyDescent="0.3">
      <c r="A114" s="13" t="s">
        <v>114</v>
      </c>
      <c r="B114" s="15"/>
      <c r="C114" s="15">
        <v>278.39999999999998</v>
      </c>
      <c r="D114" s="1">
        <f t="shared" ref="D114:E114" si="76">C114*1.03</f>
        <v>286.75200000000001</v>
      </c>
      <c r="E114" s="1">
        <f t="shared" si="76"/>
        <v>295.35455999999999</v>
      </c>
    </row>
    <row r="115" spans="1:256" ht="15.75" customHeight="1" x14ac:dyDescent="0.3">
      <c r="A115" s="13" t="s">
        <v>115</v>
      </c>
      <c r="B115" s="15"/>
      <c r="C115" s="15">
        <v>36.9</v>
      </c>
      <c r="D115" s="1">
        <f t="shared" ref="D115:E115" si="77">C115*1.03</f>
        <v>38.006999999999998</v>
      </c>
      <c r="E115" s="1">
        <f t="shared" si="77"/>
        <v>39.147210000000001</v>
      </c>
    </row>
    <row r="116" spans="1:256" ht="15.75" customHeight="1" x14ac:dyDescent="0.3">
      <c r="A116" s="21" t="s">
        <v>116</v>
      </c>
      <c r="B116" s="29"/>
      <c r="C116" s="30">
        <v>55000</v>
      </c>
      <c r="D116" s="1">
        <f t="shared" ref="D116:E116" si="78">C116*1.03</f>
        <v>56650</v>
      </c>
      <c r="E116" s="1">
        <f t="shared" si="78"/>
        <v>58349.5</v>
      </c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</row>
    <row r="117" spans="1:256" ht="15.75" customHeight="1" x14ac:dyDescent="0.3">
      <c r="A117" s="21" t="s">
        <v>117</v>
      </c>
      <c r="B117" s="32"/>
      <c r="C117" s="30">
        <v>4207.5</v>
      </c>
      <c r="D117" s="1">
        <f t="shared" ref="D117:E117" si="79">C117*1.03</f>
        <v>4333.7250000000004</v>
      </c>
      <c r="E117" s="1">
        <f t="shared" si="79"/>
        <v>4463.7367500000009</v>
      </c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</row>
    <row r="118" spans="1:256" ht="15.75" customHeight="1" x14ac:dyDescent="0.3">
      <c r="A118" s="21" t="s">
        <v>118</v>
      </c>
      <c r="B118" s="29"/>
      <c r="C118" s="30">
        <v>1948.8</v>
      </c>
      <c r="D118" s="1">
        <f t="shared" ref="D118:E118" si="80">C118*1.03</f>
        <v>2007.2639999999999</v>
      </c>
      <c r="E118" s="1">
        <f t="shared" si="80"/>
        <v>2067.4819200000002</v>
      </c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</row>
    <row r="119" spans="1:256" ht="15.75" hidden="1" customHeight="1" x14ac:dyDescent="0.3">
      <c r="A119" s="21" t="s">
        <v>119</v>
      </c>
      <c r="B119" s="32"/>
      <c r="C119" s="30">
        <v>0</v>
      </c>
      <c r="D119" s="1">
        <f t="shared" ref="D119:E119" si="81">C119*1.03</f>
        <v>0</v>
      </c>
      <c r="E119" s="1">
        <f t="shared" si="81"/>
        <v>0</v>
      </c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</row>
    <row r="120" spans="1:256" ht="15.75" customHeight="1" x14ac:dyDescent="0.3">
      <c r="A120" s="13" t="s">
        <v>120</v>
      </c>
      <c r="B120" s="15"/>
      <c r="C120" s="15">
        <v>1000</v>
      </c>
      <c r="D120" s="1">
        <f t="shared" ref="D120:E120" si="82">C120*1.03</f>
        <v>1030</v>
      </c>
      <c r="E120" s="1">
        <f t="shared" si="82"/>
        <v>1060.9000000000001</v>
      </c>
    </row>
    <row r="121" spans="1:256" ht="15.75" customHeight="1" x14ac:dyDescent="0.3">
      <c r="A121" s="13" t="s">
        <v>121</v>
      </c>
      <c r="B121" s="15"/>
      <c r="C121" s="15">
        <v>16000</v>
      </c>
      <c r="D121" s="1">
        <f t="shared" ref="D121:E121" si="83">C121*1.03</f>
        <v>16480</v>
      </c>
      <c r="E121" s="1">
        <f t="shared" si="83"/>
        <v>16974.400000000001</v>
      </c>
    </row>
    <row r="122" spans="1:256" ht="15.75" customHeight="1" x14ac:dyDescent="0.3">
      <c r="A122" s="13" t="s">
        <v>122</v>
      </c>
      <c r="B122" s="15"/>
      <c r="C122" s="15">
        <v>2750</v>
      </c>
      <c r="D122" s="1">
        <f t="shared" ref="D122:E122" si="84">C122*1.03</f>
        <v>2832.5</v>
      </c>
      <c r="E122" s="1">
        <f t="shared" si="84"/>
        <v>2917.4749999999999</v>
      </c>
    </row>
    <row r="123" spans="1:256" ht="15.75" customHeight="1" x14ac:dyDescent="0.3">
      <c r="A123" s="13" t="s">
        <v>123</v>
      </c>
      <c r="B123" s="15"/>
      <c r="C123" s="15">
        <v>2000</v>
      </c>
      <c r="D123" s="1">
        <f t="shared" ref="D123:E123" si="85">C123*1.03</f>
        <v>2060</v>
      </c>
      <c r="E123" s="1">
        <f t="shared" si="85"/>
        <v>2121.8000000000002</v>
      </c>
    </row>
    <row r="124" spans="1:256" ht="15.75" customHeight="1" x14ac:dyDescent="0.3">
      <c r="A124" s="13" t="s">
        <v>124</v>
      </c>
      <c r="B124" s="16"/>
      <c r="C124" s="17">
        <f t="shared" ref="C124:E124" si="86">SUM(C103:C123)</f>
        <v>529489.18000000005</v>
      </c>
      <c r="D124" s="17">
        <f t="shared" si="86"/>
        <v>545373.8554</v>
      </c>
      <c r="E124" s="17">
        <f t="shared" si="86"/>
        <v>619477.56734885008</v>
      </c>
    </row>
    <row r="125" spans="1:256" ht="15.75" hidden="1" customHeight="1" x14ac:dyDescent="0.3">
      <c r="A125" s="13" t="s">
        <v>125</v>
      </c>
      <c r="B125" s="14"/>
      <c r="C125" s="14"/>
      <c r="D125" s="1"/>
      <c r="E125" s="1"/>
    </row>
    <row r="126" spans="1:256" ht="15.75" hidden="1" customHeight="1" x14ac:dyDescent="0.3">
      <c r="A126" s="13" t="s">
        <v>126</v>
      </c>
      <c r="B126" s="15"/>
      <c r="C126" s="15"/>
      <c r="D126" s="1"/>
      <c r="E126" s="1"/>
    </row>
    <row r="127" spans="1:256" ht="15.75" hidden="1" customHeight="1" x14ac:dyDescent="0.3">
      <c r="A127" s="13" t="s">
        <v>127</v>
      </c>
      <c r="B127" s="16"/>
      <c r="C127" s="17">
        <f t="shared" ref="C127:E127" si="87">(C125)+(C126)</f>
        <v>0</v>
      </c>
      <c r="D127" s="17">
        <f t="shared" si="87"/>
        <v>0</v>
      </c>
      <c r="E127" s="17">
        <f t="shared" si="87"/>
        <v>0</v>
      </c>
    </row>
    <row r="128" spans="1:256" ht="15.75" customHeight="1" x14ac:dyDescent="0.3">
      <c r="A128" s="13" t="s">
        <v>128</v>
      </c>
      <c r="B128" s="16"/>
      <c r="C128" s="17">
        <f t="shared" ref="C128:E128" si="88">(((C53)+(C101))+(C124))+(C127)</f>
        <v>1373832.6600000001</v>
      </c>
      <c r="D128" s="17">
        <f t="shared" si="88"/>
        <v>1371925.1042650002</v>
      </c>
      <c r="E128" s="17">
        <f t="shared" si="88"/>
        <v>1470825.3536798002</v>
      </c>
    </row>
    <row r="129" spans="1:5" ht="15.75" customHeight="1" x14ac:dyDescent="0.3">
      <c r="A129" s="13" t="s">
        <v>129</v>
      </c>
      <c r="B129" s="14"/>
      <c r="C129" s="14"/>
      <c r="D129" s="1"/>
      <c r="E129" s="1"/>
    </row>
    <row r="130" spans="1:5" ht="15.75" customHeight="1" x14ac:dyDescent="0.3">
      <c r="A130" s="13" t="s">
        <v>130</v>
      </c>
      <c r="B130" s="14"/>
      <c r="C130" s="14"/>
      <c r="D130" s="1"/>
      <c r="E130" s="1"/>
    </row>
    <row r="131" spans="1:5" ht="15.75" customHeight="1" x14ac:dyDescent="0.3">
      <c r="A131" s="13" t="s">
        <v>131</v>
      </c>
      <c r="B131" s="14"/>
      <c r="C131" s="14"/>
      <c r="D131" s="1"/>
      <c r="E131" s="1"/>
    </row>
    <row r="132" spans="1:5" ht="15.75" hidden="1" customHeight="1" x14ac:dyDescent="0.3">
      <c r="A132" s="21" t="s">
        <v>132</v>
      </c>
      <c r="B132" s="14"/>
      <c r="C132" s="14">
        <v>0</v>
      </c>
      <c r="D132" s="1">
        <f t="shared" ref="D132:E132" si="89">C132*1.03</f>
        <v>0</v>
      </c>
      <c r="E132" s="1">
        <f t="shared" si="89"/>
        <v>0</v>
      </c>
    </row>
    <row r="133" spans="1:5" ht="15.75" hidden="1" customHeight="1" x14ac:dyDescent="0.3">
      <c r="A133" s="21" t="s">
        <v>133</v>
      </c>
      <c r="B133" s="14"/>
      <c r="C133" s="14">
        <v>0</v>
      </c>
      <c r="D133" s="1">
        <f t="shared" ref="D133:E133" si="90">C133*1.03</f>
        <v>0</v>
      </c>
      <c r="E133" s="1">
        <f t="shared" si="90"/>
        <v>0</v>
      </c>
    </row>
    <row r="134" spans="1:5" ht="15.75" hidden="1" customHeight="1" x14ac:dyDescent="0.3">
      <c r="A134" s="21" t="s">
        <v>134</v>
      </c>
      <c r="B134" s="14"/>
      <c r="C134" s="14">
        <v>0</v>
      </c>
      <c r="D134" s="1">
        <f t="shared" ref="D134:E134" si="91">C134*1.03</f>
        <v>0</v>
      </c>
      <c r="E134" s="1">
        <f t="shared" si="91"/>
        <v>0</v>
      </c>
    </row>
    <row r="135" spans="1:5" ht="15.75" hidden="1" customHeight="1" x14ac:dyDescent="0.3">
      <c r="A135" s="21" t="s">
        <v>135</v>
      </c>
      <c r="B135" s="14"/>
      <c r="C135" s="14">
        <v>0</v>
      </c>
      <c r="D135" s="1">
        <f t="shared" ref="D135:E135" si="92">C135*1.03</f>
        <v>0</v>
      </c>
      <c r="E135" s="1">
        <f t="shared" si="92"/>
        <v>0</v>
      </c>
    </row>
    <row r="136" spans="1:5" ht="15.75" customHeight="1" x14ac:dyDescent="0.3">
      <c r="A136" s="13" t="s">
        <v>136</v>
      </c>
      <c r="B136" s="15"/>
      <c r="C136" s="15">
        <v>17315</v>
      </c>
      <c r="D136" s="1">
        <f t="shared" ref="D136:E136" si="93">C136*1.03</f>
        <v>17834.45</v>
      </c>
      <c r="E136" s="1">
        <f t="shared" si="93"/>
        <v>18369.483500000002</v>
      </c>
    </row>
    <row r="137" spans="1:5" ht="15.75" customHeight="1" x14ac:dyDescent="0.3">
      <c r="A137" s="13" t="s">
        <v>137</v>
      </c>
      <c r="B137" s="15"/>
      <c r="C137" s="15">
        <v>6650</v>
      </c>
      <c r="D137" s="1">
        <f t="shared" ref="D137:E137" si="94">C137*1.03</f>
        <v>6849.5</v>
      </c>
      <c r="E137" s="1">
        <f t="shared" si="94"/>
        <v>7054.9850000000006</v>
      </c>
    </row>
    <row r="138" spans="1:5" ht="15.75" customHeight="1" x14ac:dyDescent="0.3">
      <c r="A138" s="13" t="s">
        <v>138</v>
      </c>
      <c r="B138" s="15"/>
      <c r="C138" s="15">
        <v>7000</v>
      </c>
      <c r="D138" s="1">
        <f t="shared" ref="D138:E138" si="95">C138*1.03</f>
        <v>7210</v>
      </c>
      <c r="E138" s="1">
        <f t="shared" si="95"/>
        <v>7426.3</v>
      </c>
    </row>
    <row r="139" spans="1:5" ht="15.75" customHeight="1" x14ac:dyDescent="0.3">
      <c r="A139" s="28" t="s">
        <v>139</v>
      </c>
      <c r="B139" s="15"/>
      <c r="C139" s="15">
        <v>750</v>
      </c>
      <c r="D139" s="1">
        <f t="shared" ref="D139:E139" si="96">C139*1.03</f>
        <v>772.5</v>
      </c>
      <c r="E139" s="1">
        <f t="shared" si="96"/>
        <v>795.67500000000007</v>
      </c>
    </row>
    <row r="140" spans="1:5" ht="15.75" customHeight="1" x14ac:dyDescent="0.3">
      <c r="A140" s="13" t="s">
        <v>140</v>
      </c>
      <c r="B140" s="16"/>
      <c r="C140" s="17">
        <f t="shared" ref="C140:E140" si="97">SUM(C132:C139)</f>
        <v>31715</v>
      </c>
      <c r="D140" s="17">
        <f t="shared" si="97"/>
        <v>32666.45</v>
      </c>
      <c r="E140" s="17">
        <f t="shared" si="97"/>
        <v>33646.443500000008</v>
      </c>
    </row>
    <row r="141" spans="1:5" ht="15.75" customHeight="1" x14ac:dyDescent="0.3">
      <c r="A141" s="13" t="s">
        <v>141</v>
      </c>
      <c r="B141" s="14"/>
      <c r="C141" s="14"/>
      <c r="D141" s="1"/>
      <c r="E141" s="1"/>
    </row>
    <row r="142" spans="1:5" ht="15.75" customHeight="1" x14ac:dyDescent="0.3">
      <c r="A142" s="13" t="s">
        <v>142</v>
      </c>
      <c r="B142" s="15"/>
      <c r="C142" s="15">
        <v>109728</v>
      </c>
      <c r="D142" s="1">
        <f t="shared" ref="D142:E142" si="98">C142*1.03</f>
        <v>113019.84</v>
      </c>
      <c r="E142" s="1">
        <f t="shared" si="98"/>
        <v>116410.43519999999</v>
      </c>
    </row>
    <row r="143" spans="1:5" ht="15.75" customHeight="1" x14ac:dyDescent="0.3">
      <c r="A143" s="13" t="s">
        <v>143</v>
      </c>
      <c r="B143" s="15"/>
      <c r="C143" s="15">
        <v>8394.19</v>
      </c>
      <c r="D143" s="1">
        <f t="shared" ref="D143:E143" si="99">D142*0.0765</f>
        <v>8646.0177599999988</v>
      </c>
      <c r="E143" s="1">
        <f t="shared" si="99"/>
        <v>8905.3982927999987</v>
      </c>
    </row>
    <row r="144" spans="1:5" ht="15.75" customHeight="1" x14ac:dyDescent="0.3">
      <c r="A144" s="13" t="s">
        <v>144</v>
      </c>
      <c r="B144" s="15"/>
      <c r="C144" s="15">
        <v>278.39999999999998</v>
      </c>
      <c r="D144" s="1">
        <f>C144*1.03</f>
        <v>286.75200000000001</v>
      </c>
      <c r="E144" s="1">
        <f>D144*1.03*2</f>
        <v>590.70911999999998</v>
      </c>
    </row>
    <row r="145" spans="1:5" ht="15.75" customHeight="1" x14ac:dyDescent="0.3">
      <c r="A145" s="13" t="s">
        <v>145</v>
      </c>
      <c r="B145" s="15"/>
      <c r="C145" s="15">
        <v>329.18</v>
      </c>
      <c r="D145" s="1">
        <f>C145*1.03*2</f>
        <v>678.11080000000004</v>
      </c>
      <c r="E145" s="1">
        <f>D145*1.03</f>
        <v>698.45412400000009</v>
      </c>
    </row>
    <row r="146" spans="1:5" ht="15.75" customHeight="1" x14ac:dyDescent="0.3">
      <c r="A146" s="13" t="s">
        <v>146</v>
      </c>
      <c r="B146" s="15"/>
      <c r="C146" s="15">
        <v>1097.28</v>
      </c>
      <c r="D146" s="1">
        <f t="shared" ref="D146:E146" si="100">C146*1.03</f>
        <v>1130.1984</v>
      </c>
      <c r="E146" s="1">
        <f t="shared" si="100"/>
        <v>1164.1043520000001</v>
      </c>
    </row>
    <row r="147" spans="1:5" ht="15.75" customHeight="1" x14ac:dyDescent="0.3">
      <c r="A147" s="13" t="s">
        <v>147</v>
      </c>
      <c r="B147" s="15"/>
      <c r="C147" s="15">
        <v>21250</v>
      </c>
      <c r="D147" s="1">
        <f t="shared" ref="D147:E147" si="101">C147*1.03</f>
        <v>21887.5</v>
      </c>
      <c r="E147" s="1">
        <f t="shared" si="101"/>
        <v>22544.125</v>
      </c>
    </row>
    <row r="148" spans="1:5" ht="15.75" customHeight="1" x14ac:dyDescent="0.3">
      <c r="A148" s="13" t="s">
        <v>148</v>
      </c>
      <c r="B148" s="15"/>
      <c r="C148" s="15">
        <v>100</v>
      </c>
      <c r="D148" s="1">
        <f t="shared" ref="D148:E148" si="102">C148*1.03</f>
        <v>103</v>
      </c>
      <c r="E148" s="1">
        <f t="shared" si="102"/>
        <v>106.09</v>
      </c>
    </row>
    <row r="149" spans="1:5" ht="15.75" hidden="1" customHeight="1" x14ac:dyDescent="0.3">
      <c r="A149" s="13" t="s">
        <v>149</v>
      </c>
      <c r="B149" s="14"/>
      <c r="C149" s="14"/>
      <c r="D149" s="1"/>
      <c r="E149" s="1"/>
    </row>
    <row r="150" spans="1:5" ht="15.75" hidden="1" customHeight="1" x14ac:dyDescent="0.3">
      <c r="A150" s="13" t="s">
        <v>150</v>
      </c>
      <c r="B150" s="14"/>
      <c r="C150" s="14"/>
      <c r="D150" s="1"/>
      <c r="E150" s="1"/>
    </row>
    <row r="151" spans="1:5" ht="15.75" hidden="1" customHeight="1" x14ac:dyDescent="0.3">
      <c r="A151" s="13" t="s">
        <v>151</v>
      </c>
      <c r="B151" s="14"/>
      <c r="C151" s="14"/>
      <c r="D151" s="1"/>
      <c r="E151" s="1"/>
    </row>
    <row r="152" spans="1:5" ht="15.75" hidden="1" customHeight="1" x14ac:dyDescent="0.3">
      <c r="A152" s="13" t="s">
        <v>152</v>
      </c>
      <c r="B152" s="14"/>
      <c r="C152" s="14"/>
      <c r="D152" s="1"/>
      <c r="E152" s="1"/>
    </row>
    <row r="153" spans="1:5" ht="15.75" hidden="1" customHeight="1" x14ac:dyDescent="0.3">
      <c r="A153" s="13" t="s">
        <v>153</v>
      </c>
      <c r="B153" s="14"/>
      <c r="C153" s="14"/>
      <c r="D153" s="1"/>
      <c r="E153" s="1"/>
    </row>
    <row r="154" spans="1:5" ht="15.75" hidden="1" customHeight="1" x14ac:dyDescent="0.3">
      <c r="A154" s="13" t="s">
        <v>154</v>
      </c>
      <c r="B154" s="14"/>
      <c r="C154" s="14"/>
      <c r="D154" s="1"/>
      <c r="E154" s="1"/>
    </row>
    <row r="155" spans="1:5" ht="15.75" customHeight="1" x14ac:dyDescent="0.3">
      <c r="A155" s="13" t="s">
        <v>155</v>
      </c>
      <c r="B155" s="16"/>
      <c r="C155" s="17">
        <f t="shared" ref="C155:E155" si="103">(((((((((((C141)+(C142))+(C143))+(C144))+(C145))+(C146))+(C147))+(C148))+(C149))+(C150))+(C153))+(C154)</f>
        <v>141177.04999999999</v>
      </c>
      <c r="D155" s="17">
        <f t="shared" si="103"/>
        <v>145751.41895999998</v>
      </c>
      <c r="E155" s="17">
        <f t="shared" si="103"/>
        <v>150419.3160888</v>
      </c>
    </row>
    <row r="156" spans="1:5" ht="15.75" customHeight="1" x14ac:dyDescent="0.3">
      <c r="A156" s="13" t="s">
        <v>156</v>
      </c>
      <c r="B156" s="14"/>
      <c r="C156" s="14"/>
      <c r="D156" s="1"/>
      <c r="E156" s="1"/>
    </row>
    <row r="157" spans="1:5" ht="15.75" customHeight="1" x14ac:dyDescent="0.3">
      <c r="A157" s="13" t="s">
        <v>157</v>
      </c>
      <c r="B157" s="15"/>
      <c r="C157" s="15">
        <v>60000</v>
      </c>
      <c r="D157" s="1">
        <f t="shared" ref="D157:E157" si="104">C157*1.03</f>
        <v>61800</v>
      </c>
      <c r="E157" s="1">
        <f t="shared" si="104"/>
        <v>63654</v>
      </c>
    </row>
    <row r="158" spans="1:5" ht="15.75" customHeight="1" x14ac:dyDescent="0.3">
      <c r="A158" s="13" t="s">
        <v>158</v>
      </c>
      <c r="B158" s="15"/>
      <c r="C158" s="15">
        <v>4590</v>
      </c>
      <c r="D158" s="1">
        <f t="shared" ref="D158:E158" si="105">C158*1.03</f>
        <v>4727.7</v>
      </c>
      <c r="E158" s="1">
        <f t="shared" si="105"/>
        <v>4869.5309999999999</v>
      </c>
    </row>
    <row r="159" spans="1:5" ht="15.75" customHeight="1" x14ac:dyDescent="0.3">
      <c r="A159" s="13" t="s">
        <v>159</v>
      </c>
      <c r="B159" s="15"/>
      <c r="C159" s="15">
        <v>278.39999999999998</v>
      </c>
      <c r="D159" s="1">
        <f t="shared" ref="D159:E159" si="106">C159*1.03</f>
        <v>286.75200000000001</v>
      </c>
      <c r="E159" s="1">
        <f t="shared" si="106"/>
        <v>295.35455999999999</v>
      </c>
    </row>
    <row r="160" spans="1:5" ht="15.75" customHeight="1" x14ac:dyDescent="0.3">
      <c r="A160" s="13" t="s">
        <v>160</v>
      </c>
      <c r="B160" s="15"/>
      <c r="C160" s="15">
        <v>180</v>
      </c>
      <c r="D160" s="1">
        <f t="shared" ref="D160:E160" si="107">C160*1.03</f>
        <v>185.4</v>
      </c>
      <c r="E160" s="1">
        <f t="shared" si="107"/>
        <v>190.96200000000002</v>
      </c>
    </row>
    <row r="161" spans="1:5" ht="15.75" hidden="1" customHeight="1" x14ac:dyDescent="0.3">
      <c r="A161" s="13" t="s">
        <v>161</v>
      </c>
      <c r="B161" s="15"/>
      <c r="C161" s="15"/>
      <c r="D161" s="1"/>
      <c r="E161" s="1"/>
    </row>
    <row r="162" spans="1:5" ht="15.75" customHeight="1" x14ac:dyDescent="0.3">
      <c r="A162" s="13" t="s">
        <v>162</v>
      </c>
      <c r="B162" s="15"/>
      <c r="C162" s="15">
        <v>600</v>
      </c>
      <c r="D162" s="1">
        <f t="shared" ref="D162:E162" si="108">C162*1.03</f>
        <v>618</v>
      </c>
      <c r="E162" s="1">
        <f t="shared" si="108"/>
        <v>636.54</v>
      </c>
    </row>
    <row r="163" spans="1:5" ht="15.75" customHeight="1" x14ac:dyDescent="0.3">
      <c r="A163" s="13" t="s">
        <v>163</v>
      </c>
      <c r="B163" s="15"/>
      <c r="C163" s="15">
        <v>8500</v>
      </c>
      <c r="D163" s="1">
        <f t="shared" ref="D163:E163" si="109">C163*1.03</f>
        <v>8755</v>
      </c>
      <c r="E163" s="1">
        <f t="shared" si="109"/>
        <v>9017.65</v>
      </c>
    </row>
    <row r="164" spans="1:5" ht="15.75" customHeight="1" x14ac:dyDescent="0.3">
      <c r="A164" s="13" t="s">
        <v>164</v>
      </c>
      <c r="B164" s="15"/>
      <c r="C164" s="15">
        <v>100</v>
      </c>
      <c r="D164" s="1">
        <f t="shared" ref="D164:E164" si="110">C164*1.03</f>
        <v>103</v>
      </c>
      <c r="E164" s="1">
        <f t="shared" si="110"/>
        <v>106.09</v>
      </c>
    </row>
    <row r="165" spans="1:5" ht="15.75" customHeight="1" x14ac:dyDescent="0.3">
      <c r="A165" s="13" t="s">
        <v>165</v>
      </c>
      <c r="B165" s="15"/>
      <c r="C165" s="15">
        <v>500</v>
      </c>
      <c r="D165" s="1">
        <f t="shared" ref="D165:E165" si="111">C165*1.03</f>
        <v>515</v>
      </c>
      <c r="E165" s="1">
        <f t="shared" si="111"/>
        <v>530.45000000000005</v>
      </c>
    </row>
    <row r="166" spans="1:5" ht="15.75" customHeight="1" x14ac:dyDescent="0.3">
      <c r="A166" s="13" t="s">
        <v>166</v>
      </c>
      <c r="B166" s="16"/>
      <c r="C166" s="17">
        <f t="shared" ref="C166:E166" si="112">((((((((C156)+(C157))+(C158))+(C159))+(C160))+(C161))+(C162))+(C164))+(C165)+C163</f>
        <v>74748.399999999994</v>
      </c>
      <c r="D166" s="17">
        <f t="shared" si="112"/>
        <v>76990.851999999984</v>
      </c>
      <c r="E166" s="17">
        <f t="shared" si="112"/>
        <v>79300.577559999991</v>
      </c>
    </row>
    <row r="167" spans="1:5" ht="15.75" customHeight="1" x14ac:dyDescent="0.3">
      <c r="A167" s="13" t="s">
        <v>167</v>
      </c>
      <c r="B167" s="16"/>
      <c r="C167" s="17">
        <f t="shared" ref="C167:E167" si="113">(((C130)+(C140))+(C155))+(C166)</f>
        <v>247640.44999999998</v>
      </c>
      <c r="D167" s="17">
        <f t="shared" si="113"/>
        <v>255408.72095999998</v>
      </c>
      <c r="E167" s="17">
        <f t="shared" si="113"/>
        <v>263366.33714880003</v>
      </c>
    </row>
    <row r="168" spans="1:5" ht="15.75" customHeight="1" x14ac:dyDescent="0.3">
      <c r="A168" s="13" t="s">
        <v>168</v>
      </c>
      <c r="B168" s="14"/>
      <c r="C168" s="14"/>
      <c r="D168" s="1"/>
      <c r="E168" s="1"/>
    </row>
    <row r="169" spans="1:5" ht="15.75" hidden="1" customHeight="1" x14ac:dyDescent="0.3">
      <c r="A169" s="21" t="s">
        <v>169</v>
      </c>
      <c r="B169" s="14"/>
      <c r="C169" s="30">
        <v>0</v>
      </c>
      <c r="D169" s="1">
        <f t="shared" ref="D169:E169" si="114">C169*1.03</f>
        <v>0</v>
      </c>
      <c r="E169" s="1">
        <f t="shared" si="114"/>
        <v>0</v>
      </c>
    </row>
    <row r="170" spans="1:5" ht="15.75" hidden="1" customHeight="1" x14ac:dyDescent="0.3">
      <c r="A170" s="21" t="s">
        <v>170</v>
      </c>
      <c r="B170" s="14"/>
      <c r="C170" s="30">
        <v>0</v>
      </c>
      <c r="D170" s="1">
        <f t="shared" ref="D170:E170" si="115">C170*1.03</f>
        <v>0</v>
      </c>
      <c r="E170" s="1">
        <f t="shared" si="115"/>
        <v>0</v>
      </c>
    </row>
    <row r="171" spans="1:5" ht="15.75" hidden="1" customHeight="1" x14ac:dyDescent="0.3">
      <c r="A171" s="21" t="s">
        <v>171</v>
      </c>
      <c r="B171" s="14"/>
      <c r="C171" s="30">
        <v>0</v>
      </c>
      <c r="D171" s="1">
        <f t="shared" ref="D171:E171" si="116">C171*1.03</f>
        <v>0</v>
      </c>
      <c r="E171" s="1">
        <f t="shared" si="116"/>
        <v>0</v>
      </c>
    </row>
    <row r="172" spans="1:5" ht="15.75" hidden="1" customHeight="1" x14ac:dyDescent="0.3">
      <c r="A172" s="21" t="s">
        <v>172</v>
      </c>
      <c r="B172" s="14"/>
      <c r="C172" s="30">
        <v>0</v>
      </c>
      <c r="D172" s="1">
        <f t="shared" ref="D172:E172" si="117">C172*1.03</f>
        <v>0</v>
      </c>
      <c r="E172" s="1">
        <f t="shared" si="117"/>
        <v>0</v>
      </c>
    </row>
    <row r="173" spans="1:5" ht="15.75" hidden="1" customHeight="1" x14ac:dyDescent="0.3">
      <c r="A173" s="21" t="s">
        <v>173</v>
      </c>
      <c r="B173" s="14"/>
      <c r="C173" s="30">
        <v>0</v>
      </c>
      <c r="D173" s="1">
        <f t="shared" ref="D173:E173" si="118">C173*1.03</f>
        <v>0</v>
      </c>
      <c r="E173" s="1">
        <f t="shared" si="118"/>
        <v>0</v>
      </c>
    </row>
    <row r="174" spans="1:5" ht="15.75" hidden="1" customHeight="1" x14ac:dyDescent="0.3">
      <c r="A174" s="28" t="s">
        <v>174</v>
      </c>
      <c r="B174" s="14"/>
      <c r="C174" s="27">
        <f t="shared" ref="C174:E174" si="119">SUM(C169:C173)</f>
        <v>0</v>
      </c>
      <c r="D174" s="27">
        <f t="shared" si="119"/>
        <v>0</v>
      </c>
      <c r="E174" s="27">
        <f t="shared" si="119"/>
        <v>0</v>
      </c>
    </row>
    <row r="175" spans="1:5" ht="15.75" customHeight="1" x14ac:dyDescent="0.3">
      <c r="A175" s="13" t="s">
        <v>175</v>
      </c>
      <c r="B175" s="14"/>
      <c r="C175" s="14"/>
      <c r="D175" s="1"/>
      <c r="E175" s="1"/>
    </row>
    <row r="176" spans="1:5" ht="15.75" customHeight="1" x14ac:dyDescent="0.3">
      <c r="A176" s="13" t="s">
        <v>176</v>
      </c>
      <c r="B176" s="15"/>
      <c r="C176" s="15">
        <v>73016</v>
      </c>
      <c r="D176" s="1">
        <f t="shared" ref="D176:E176" si="120">C176*1.03</f>
        <v>75206.48</v>
      </c>
      <c r="E176" s="1">
        <f t="shared" si="120"/>
        <v>77462.674400000004</v>
      </c>
    </row>
    <row r="177" spans="1:5" ht="15.75" customHeight="1" x14ac:dyDescent="0.3">
      <c r="A177" s="13" t="s">
        <v>177</v>
      </c>
      <c r="B177" s="15"/>
      <c r="C177" s="15">
        <v>5585.72</v>
      </c>
      <c r="D177" s="1">
        <f t="shared" ref="D177:E177" si="121">C177*1.03</f>
        <v>5753.2916000000005</v>
      </c>
      <c r="E177" s="1">
        <f t="shared" si="121"/>
        <v>5925.8903480000008</v>
      </c>
    </row>
    <row r="178" spans="1:5" ht="15.75" customHeight="1" x14ac:dyDescent="0.3">
      <c r="A178" s="13" t="s">
        <v>178</v>
      </c>
      <c r="B178" s="15"/>
      <c r="C178" s="15">
        <v>278.39999999999998</v>
      </c>
      <c r="D178" s="1">
        <f t="shared" ref="D178:E178" si="122">C178*1.03</f>
        <v>286.75200000000001</v>
      </c>
      <c r="E178" s="1">
        <f t="shared" si="122"/>
        <v>295.35455999999999</v>
      </c>
    </row>
    <row r="179" spans="1:5" ht="15.75" customHeight="1" x14ac:dyDescent="0.3">
      <c r="A179" s="13" t="s">
        <v>179</v>
      </c>
      <c r="B179" s="15"/>
      <c r="C179" s="15">
        <v>219.05</v>
      </c>
      <c r="D179" s="1">
        <f t="shared" ref="D179:E179" si="123">C179*1.03</f>
        <v>225.62150000000003</v>
      </c>
      <c r="E179" s="1">
        <f t="shared" si="123"/>
        <v>232.39014500000005</v>
      </c>
    </row>
    <row r="180" spans="1:5" ht="15.75" customHeight="1" x14ac:dyDescent="0.3">
      <c r="A180" s="13" t="s">
        <v>180</v>
      </c>
      <c r="B180" s="15"/>
      <c r="C180" s="15">
        <v>730.16</v>
      </c>
      <c r="D180" s="1">
        <f t="shared" ref="D180:E180" si="124">C180*1.03</f>
        <v>752.06479999999999</v>
      </c>
      <c r="E180" s="1">
        <f t="shared" si="124"/>
        <v>774.62674400000003</v>
      </c>
    </row>
    <row r="181" spans="1:5" ht="15.75" customHeight="1" x14ac:dyDescent="0.3">
      <c r="A181" s="13" t="s">
        <v>181</v>
      </c>
      <c r="B181" s="15"/>
      <c r="C181" s="15">
        <v>12750</v>
      </c>
      <c r="D181" s="1">
        <f t="shared" ref="D181:E181" si="125">C181*1.03</f>
        <v>13132.5</v>
      </c>
      <c r="E181" s="1">
        <f t="shared" si="125"/>
        <v>13526.475</v>
      </c>
    </row>
    <row r="182" spans="1:5" ht="15.75" customHeight="1" x14ac:dyDescent="0.3">
      <c r="A182" s="33" t="s">
        <v>182</v>
      </c>
      <c r="B182" s="15"/>
      <c r="C182" s="15">
        <v>200</v>
      </c>
      <c r="D182" s="1">
        <f t="shared" ref="D182:E182" si="126">C182*1.03</f>
        <v>206</v>
      </c>
      <c r="E182" s="1">
        <f t="shared" si="126"/>
        <v>212.18</v>
      </c>
    </row>
    <row r="183" spans="1:5" ht="15.75" hidden="1" customHeight="1" x14ac:dyDescent="0.3">
      <c r="A183" s="13" t="s">
        <v>183</v>
      </c>
      <c r="B183" s="15"/>
      <c r="C183" s="15"/>
      <c r="D183" s="1"/>
      <c r="E183" s="1"/>
    </row>
    <row r="184" spans="1:5" ht="15.75" hidden="1" customHeight="1" x14ac:dyDescent="0.3">
      <c r="A184" s="13" t="s">
        <v>184</v>
      </c>
      <c r="B184" s="15"/>
      <c r="C184" s="15"/>
      <c r="D184" s="1"/>
      <c r="E184" s="1"/>
    </row>
    <row r="185" spans="1:5" ht="15.75" hidden="1" customHeight="1" x14ac:dyDescent="0.3">
      <c r="A185" s="13" t="s">
        <v>185</v>
      </c>
      <c r="B185" s="15"/>
      <c r="C185" s="15"/>
      <c r="D185" s="1"/>
      <c r="E185" s="1"/>
    </row>
    <row r="186" spans="1:5" ht="15.75" hidden="1" customHeight="1" x14ac:dyDescent="0.3">
      <c r="A186" s="13" t="s">
        <v>186</v>
      </c>
      <c r="B186" s="15"/>
      <c r="C186" s="15"/>
      <c r="D186" s="1"/>
      <c r="E186" s="1"/>
    </row>
    <row r="187" spans="1:5" ht="15.75" hidden="1" customHeight="1" x14ac:dyDescent="0.3">
      <c r="A187" s="13" t="s">
        <v>187</v>
      </c>
      <c r="B187" s="15"/>
      <c r="C187" s="15"/>
      <c r="D187" s="1"/>
      <c r="E187" s="1"/>
    </row>
    <row r="188" spans="1:5" ht="15.75" hidden="1" customHeight="1" x14ac:dyDescent="0.3">
      <c r="A188" s="13" t="s">
        <v>188</v>
      </c>
      <c r="B188" s="14"/>
      <c r="C188" s="14"/>
      <c r="D188" s="1"/>
      <c r="E188" s="1"/>
    </row>
    <row r="189" spans="1:5" ht="15.75" customHeight="1" x14ac:dyDescent="0.3">
      <c r="A189" s="13" t="s">
        <v>189</v>
      </c>
      <c r="B189" s="16"/>
      <c r="C189" s="17">
        <f>(((((((((((C175)+(C176))+(C177))+(C178))+(C179))+(C181))+(C183))+(C184))+(C185))+(C186))+(C187))+(C188)+C182+C180</f>
        <v>92779.33</v>
      </c>
      <c r="D189" s="17">
        <f t="shared" ref="D189:E189" si="127">SUM(D176:D188)</f>
        <v>95562.709899999973</v>
      </c>
      <c r="E189" s="17">
        <f t="shared" si="127"/>
        <v>98429.591197000002</v>
      </c>
    </row>
    <row r="190" spans="1:5" ht="15.75" customHeight="1" x14ac:dyDescent="0.3">
      <c r="A190" s="13" t="s">
        <v>190</v>
      </c>
      <c r="B190" s="16"/>
      <c r="C190" s="17">
        <f>(C168)+(C189)+C174</f>
        <v>92779.33</v>
      </c>
      <c r="D190" s="17">
        <f t="shared" ref="D190:E190" si="128">(D168)+(D189)</f>
        <v>95562.709899999973</v>
      </c>
      <c r="E190" s="17">
        <f t="shared" si="128"/>
        <v>98429.591197000002</v>
      </c>
    </row>
    <row r="191" spans="1:5" ht="15.75" customHeight="1" x14ac:dyDescent="0.3">
      <c r="A191" s="13" t="s">
        <v>191</v>
      </c>
      <c r="B191" s="16"/>
      <c r="C191" s="17">
        <f t="shared" ref="C191:E191" si="129">((C129)+(C167))+(C190)</f>
        <v>340419.77999999997</v>
      </c>
      <c r="D191" s="17">
        <f t="shared" si="129"/>
        <v>350971.43085999996</v>
      </c>
      <c r="E191" s="17">
        <f t="shared" si="129"/>
        <v>361795.92834580003</v>
      </c>
    </row>
    <row r="192" spans="1:5" ht="15.75" customHeight="1" x14ac:dyDescent="0.3">
      <c r="A192" s="13" t="s">
        <v>192</v>
      </c>
      <c r="B192" s="14"/>
      <c r="C192" s="14"/>
      <c r="D192" s="1"/>
      <c r="E192" s="1"/>
    </row>
    <row r="193" spans="1:5" ht="15.75" customHeight="1" x14ac:dyDescent="0.3">
      <c r="A193" s="13" t="s">
        <v>193</v>
      </c>
      <c r="B193" s="14"/>
      <c r="C193" s="14"/>
      <c r="D193" s="1"/>
      <c r="E193" s="1"/>
    </row>
    <row r="194" spans="1:5" ht="15.75" customHeight="1" x14ac:dyDescent="0.3">
      <c r="A194" s="13" t="s">
        <v>194</v>
      </c>
      <c r="B194" s="15"/>
      <c r="C194" s="15">
        <f>650</f>
        <v>650</v>
      </c>
      <c r="D194" s="1">
        <f t="shared" ref="D194:E194" si="130">C194*1.03</f>
        <v>669.5</v>
      </c>
      <c r="E194" s="1">
        <f t="shared" si="130"/>
        <v>689.58500000000004</v>
      </c>
    </row>
    <row r="195" spans="1:5" ht="15.75" customHeight="1" x14ac:dyDescent="0.3">
      <c r="A195" s="13" t="s">
        <v>195</v>
      </c>
      <c r="B195" s="15"/>
      <c r="C195" s="15">
        <v>4500</v>
      </c>
      <c r="D195" s="1">
        <f t="shared" ref="D195:E195" si="131">C195*1.03</f>
        <v>4635</v>
      </c>
      <c r="E195" s="1">
        <f t="shared" si="131"/>
        <v>4774.05</v>
      </c>
    </row>
    <row r="196" spans="1:5" ht="15.75" customHeight="1" x14ac:dyDescent="0.3">
      <c r="A196" s="13" t="s">
        <v>196</v>
      </c>
      <c r="B196" s="16"/>
      <c r="C196" s="17">
        <f t="shared" ref="C196:E196" si="132">((C193)+(C194))+(C195)</f>
        <v>5150</v>
      </c>
      <c r="D196" s="17">
        <f t="shared" si="132"/>
        <v>5304.5</v>
      </c>
      <c r="E196" s="17">
        <f t="shared" si="132"/>
        <v>5463.6350000000002</v>
      </c>
    </row>
    <row r="197" spans="1:5" ht="15.75" customHeight="1" x14ac:dyDescent="0.3">
      <c r="A197" s="13" t="s">
        <v>197</v>
      </c>
      <c r="B197" s="14"/>
      <c r="C197" s="14"/>
      <c r="D197" s="1"/>
      <c r="E197" s="1"/>
    </row>
    <row r="198" spans="1:5" ht="15.75" customHeight="1" x14ac:dyDescent="0.3">
      <c r="A198" s="13" t="s">
        <v>198</v>
      </c>
      <c r="B198" s="15"/>
      <c r="C198" s="15">
        <v>4000</v>
      </c>
      <c r="D198" s="1">
        <f t="shared" ref="D198:E198" si="133">C198*1.03</f>
        <v>4120</v>
      </c>
      <c r="E198" s="1">
        <f t="shared" si="133"/>
        <v>4243.6000000000004</v>
      </c>
    </row>
    <row r="199" spans="1:5" ht="15.75" customHeight="1" x14ac:dyDescent="0.3">
      <c r="A199" s="13" t="s">
        <v>199</v>
      </c>
      <c r="B199" s="15"/>
      <c r="C199" s="15">
        <v>4000</v>
      </c>
      <c r="D199" s="1">
        <f t="shared" ref="D199:E199" si="134">C199*1.03</f>
        <v>4120</v>
      </c>
      <c r="E199" s="1">
        <f t="shared" si="134"/>
        <v>4243.6000000000004</v>
      </c>
    </row>
    <row r="200" spans="1:5" ht="15.75" customHeight="1" x14ac:dyDescent="0.3">
      <c r="A200" s="13" t="s">
        <v>200</v>
      </c>
      <c r="B200" s="15"/>
      <c r="C200" s="15">
        <v>2000</v>
      </c>
      <c r="D200" s="1">
        <f t="shared" ref="D200:E200" si="135">C200*1.03</f>
        <v>2060</v>
      </c>
      <c r="E200" s="1">
        <f t="shared" si="135"/>
        <v>2121.8000000000002</v>
      </c>
    </row>
    <row r="201" spans="1:5" ht="15.75" customHeight="1" x14ac:dyDescent="0.3">
      <c r="A201" s="13" t="s">
        <v>201</v>
      </c>
      <c r="B201" s="16"/>
      <c r="C201" s="17">
        <f t="shared" ref="C201:E201" si="136">(((C197)+(C198))+(C199))+(C200)</f>
        <v>10000</v>
      </c>
      <c r="D201" s="17">
        <f t="shared" si="136"/>
        <v>10300</v>
      </c>
      <c r="E201" s="17">
        <f t="shared" si="136"/>
        <v>10609</v>
      </c>
    </row>
    <row r="202" spans="1:5" ht="15.75" customHeight="1" x14ac:dyDescent="0.3">
      <c r="A202" s="13" t="s">
        <v>202</v>
      </c>
      <c r="B202" s="14"/>
      <c r="C202" s="14"/>
      <c r="D202" s="1"/>
      <c r="E202" s="1"/>
    </row>
    <row r="203" spans="1:5" ht="15.75" customHeight="1" x14ac:dyDescent="0.3">
      <c r="A203" s="13" t="s">
        <v>203</v>
      </c>
      <c r="B203" s="15"/>
      <c r="C203" s="15">
        <v>50000</v>
      </c>
      <c r="D203" s="1">
        <f t="shared" ref="D203:E203" si="137">C203*1.03</f>
        <v>51500</v>
      </c>
      <c r="E203" s="1">
        <f t="shared" si="137"/>
        <v>53045</v>
      </c>
    </row>
    <row r="204" spans="1:5" ht="15.75" customHeight="1" x14ac:dyDescent="0.3">
      <c r="A204" s="13" t="s">
        <v>204</v>
      </c>
      <c r="B204" s="15"/>
      <c r="C204" s="15">
        <v>3825</v>
      </c>
      <c r="D204" s="1">
        <f t="shared" ref="D204:E204" si="138">C204*1.03</f>
        <v>3939.75</v>
      </c>
      <c r="E204" s="1">
        <f t="shared" si="138"/>
        <v>4057.9425000000001</v>
      </c>
    </row>
    <row r="205" spans="1:5" ht="15.75" customHeight="1" x14ac:dyDescent="0.3">
      <c r="A205" s="13" t="s">
        <v>205</v>
      </c>
      <c r="B205" s="15"/>
      <c r="C205" s="15">
        <v>278.39999999999998</v>
      </c>
      <c r="D205" s="1">
        <f t="shared" ref="D205:E205" si="139">C205*1.03</f>
        <v>286.75200000000001</v>
      </c>
      <c r="E205" s="1">
        <f t="shared" si="139"/>
        <v>295.35455999999999</v>
      </c>
    </row>
    <row r="206" spans="1:5" ht="15.75" customHeight="1" x14ac:dyDescent="0.3">
      <c r="A206" s="13" t="s">
        <v>206</v>
      </c>
      <c r="B206" s="15"/>
      <c r="C206" s="15">
        <v>150</v>
      </c>
      <c r="D206" s="1">
        <f t="shared" ref="D206:E206" si="140">C206*1.03</f>
        <v>154.5</v>
      </c>
      <c r="E206" s="1">
        <f t="shared" si="140"/>
        <v>159.13499999999999</v>
      </c>
    </row>
    <row r="207" spans="1:5" ht="15.75" customHeight="1" x14ac:dyDescent="0.3">
      <c r="A207" s="34" t="s">
        <v>207</v>
      </c>
      <c r="B207" s="14"/>
      <c r="C207" s="14">
        <v>100</v>
      </c>
      <c r="D207" s="1">
        <f t="shared" ref="D207:E207" si="141">C207*1.03</f>
        <v>103</v>
      </c>
      <c r="E207" s="1">
        <f t="shared" si="141"/>
        <v>106.09</v>
      </c>
    </row>
    <row r="208" spans="1:5" ht="15.75" customHeight="1" x14ac:dyDescent="0.3">
      <c r="A208" s="13" t="s">
        <v>208</v>
      </c>
      <c r="B208" s="14"/>
      <c r="C208" s="14">
        <v>8500</v>
      </c>
      <c r="D208" s="1">
        <f t="shared" ref="D208:E208" si="142">C208*1.03</f>
        <v>8755</v>
      </c>
      <c r="E208" s="1">
        <f t="shared" si="142"/>
        <v>9017.65</v>
      </c>
    </row>
    <row r="209" spans="1:5" ht="15.75" customHeight="1" x14ac:dyDescent="0.3">
      <c r="A209" s="21" t="s">
        <v>209</v>
      </c>
      <c r="B209" s="15"/>
      <c r="C209" s="15">
        <v>50000</v>
      </c>
      <c r="D209" s="1">
        <f t="shared" ref="D209:E209" si="143">C209*1.03</f>
        <v>51500</v>
      </c>
      <c r="E209" s="1">
        <f t="shared" si="143"/>
        <v>53045</v>
      </c>
    </row>
    <row r="210" spans="1:5" ht="15.75" customHeight="1" x14ac:dyDescent="0.3">
      <c r="A210" s="21" t="s">
        <v>210</v>
      </c>
      <c r="B210" s="15"/>
      <c r="C210" s="15">
        <v>3825</v>
      </c>
      <c r="D210" s="1">
        <f t="shared" ref="D210:E210" si="144">C210*1.03</f>
        <v>3939.75</v>
      </c>
      <c r="E210" s="1">
        <f t="shared" si="144"/>
        <v>4057.9425000000001</v>
      </c>
    </row>
    <row r="211" spans="1:5" ht="15.75" customHeight="1" x14ac:dyDescent="0.3">
      <c r="A211" s="21" t="s">
        <v>211</v>
      </c>
      <c r="B211" s="15"/>
      <c r="C211" s="15">
        <v>278.39999999999998</v>
      </c>
      <c r="D211" s="1">
        <f t="shared" ref="D211:E211" si="145">C211*1.03</f>
        <v>286.75200000000001</v>
      </c>
      <c r="E211" s="1">
        <f t="shared" si="145"/>
        <v>295.35455999999999</v>
      </c>
    </row>
    <row r="212" spans="1:5" ht="15.75" customHeight="1" x14ac:dyDescent="0.3">
      <c r="A212" s="21" t="s">
        <v>212</v>
      </c>
      <c r="B212" s="15"/>
      <c r="C212" s="15">
        <v>150</v>
      </c>
      <c r="D212" s="1">
        <f t="shared" ref="D212:E212" si="146">C212*1.03</f>
        <v>154.5</v>
      </c>
      <c r="E212" s="1">
        <f t="shared" si="146"/>
        <v>159.13499999999999</v>
      </c>
    </row>
    <row r="213" spans="1:5" ht="15.75" customHeight="1" x14ac:dyDescent="0.3">
      <c r="A213" s="21" t="s">
        <v>213</v>
      </c>
      <c r="B213" s="15"/>
      <c r="C213" s="15">
        <v>500</v>
      </c>
      <c r="D213" s="1">
        <f t="shared" ref="D213:E213" si="147">C213*1.03</f>
        <v>515</v>
      </c>
      <c r="E213" s="1">
        <f t="shared" si="147"/>
        <v>530.45000000000005</v>
      </c>
    </row>
    <row r="214" spans="1:5" ht="15.75" customHeight="1" x14ac:dyDescent="0.3">
      <c r="A214" s="21" t="s">
        <v>214</v>
      </c>
      <c r="B214" s="15"/>
      <c r="C214" s="15">
        <v>8500</v>
      </c>
      <c r="D214" s="1">
        <f t="shared" ref="D214:E214" si="148">C214*1.03</f>
        <v>8755</v>
      </c>
      <c r="E214" s="1">
        <f t="shared" si="148"/>
        <v>9017.65</v>
      </c>
    </row>
    <row r="215" spans="1:5" ht="15.75" customHeight="1" x14ac:dyDescent="0.3">
      <c r="A215" s="21" t="s">
        <v>215</v>
      </c>
      <c r="B215" s="14"/>
      <c r="C215" s="14">
        <v>100</v>
      </c>
      <c r="D215" s="1">
        <f t="shared" ref="D215:E215" si="149">C215*1.03</f>
        <v>103</v>
      </c>
      <c r="E215" s="1">
        <f t="shared" si="149"/>
        <v>106.09</v>
      </c>
    </row>
    <row r="216" spans="1:5" ht="15.75" hidden="1" customHeight="1" x14ac:dyDescent="0.3">
      <c r="A216" s="13" t="s">
        <v>216</v>
      </c>
      <c r="B216" s="15"/>
      <c r="C216" s="15"/>
      <c r="D216" s="1"/>
      <c r="E216" s="1"/>
    </row>
    <row r="217" spans="1:5" ht="15.75" customHeight="1" x14ac:dyDescent="0.3">
      <c r="A217" s="13" t="s">
        <v>217</v>
      </c>
      <c r="B217" s="16"/>
      <c r="C217" s="17">
        <f t="shared" ref="C217:E217" si="150">SUM(C203:C216)</f>
        <v>126206.79999999999</v>
      </c>
      <c r="D217" s="17">
        <f t="shared" si="150"/>
        <v>129993.004</v>
      </c>
      <c r="E217" s="17">
        <f t="shared" si="150"/>
        <v>133892.79412000001</v>
      </c>
    </row>
    <row r="218" spans="1:5" ht="15.75" customHeight="1" x14ac:dyDescent="0.3">
      <c r="A218" s="13" t="s">
        <v>218</v>
      </c>
      <c r="B218" s="14"/>
      <c r="C218" s="14"/>
      <c r="D218" s="1"/>
      <c r="E218" s="1"/>
    </row>
    <row r="219" spans="1:5" ht="15.75" hidden="1" customHeight="1" x14ac:dyDescent="0.3">
      <c r="A219" s="13" t="s">
        <v>219</v>
      </c>
      <c r="B219" s="15"/>
      <c r="C219" s="15">
        <v>0</v>
      </c>
      <c r="D219" s="1">
        <f t="shared" ref="D219:E219" si="151">SUM(C219*1.03)</f>
        <v>0</v>
      </c>
      <c r="E219" s="1">
        <f t="shared" si="151"/>
        <v>0</v>
      </c>
    </row>
    <row r="220" spans="1:5" ht="15.75" hidden="1" customHeight="1" x14ac:dyDescent="0.3">
      <c r="A220" s="13" t="s">
        <v>220</v>
      </c>
      <c r="B220" s="15"/>
      <c r="C220" s="15">
        <v>0</v>
      </c>
      <c r="D220" s="1">
        <f t="shared" ref="D220:E220" si="152">SUM(C220*1.03)</f>
        <v>0</v>
      </c>
      <c r="E220" s="1">
        <f t="shared" si="152"/>
        <v>0</v>
      </c>
    </row>
    <row r="221" spans="1:5" ht="15.75" hidden="1" customHeight="1" x14ac:dyDescent="0.3">
      <c r="A221" s="13" t="s">
        <v>221</v>
      </c>
      <c r="B221" s="15"/>
      <c r="C221" s="15">
        <v>0</v>
      </c>
      <c r="D221" s="1">
        <f t="shared" ref="D221:E221" si="153">SUM(C221*1.03)</f>
        <v>0</v>
      </c>
      <c r="E221" s="1">
        <f t="shared" si="153"/>
        <v>0</v>
      </c>
    </row>
    <row r="222" spans="1:5" ht="15.75" hidden="1" customHeight="1" x14ac:dyDescent="0.3">
      <c r="A222" s="13" t="s">
        <v>222</v>
      </c>
      <c r="B222" s="15"/>
      <c r="C222" s="15">
        <v>0</v>
      </c>
      <c r="D222" s="1">
        <f t="shared" ref="D222:E222" si="154">SUM(C222*1.03)</f>
        <v>0</v>
      </c>
      <c r="E222" s="1">
        <f t="shared" si="154"/>
        <v>0</v>
      </c>
    </row>
    <row r="223" spans="1:5" ht="15.75" customHeight="1" x14ac:dyDescent="0.3">
      <c r="A223" s="28" t="s">
        <v>223</v>
      </c>
      <c r="B223" s="15"/>
      <c r="C223" s="15">
        <v>14500</v>
      </c>
      <c r="D223" s="1">
        <f t="shared" ref="D223:E223" si="155">C223*1.03</f>
        <v>14935</v>
      </c>
      <c r="E223" s="1">
        <f t="shared" si="155"/>
        <v>15383.050000000001</v>
      </c>
    </row>
    <row r="224" spans="1:5" ht="15.75" customHeight="1" x14ac:dyDescent="0.3">
      <c r="A224" s="13" t="s">
        <v>224</v>
      </c>
      <c r="B224" s="15"/>
      <c r="C224" s="15">
        <v>4000</v>
      </c>
      <c r="D224" s="1">
        <f t="shared" ref="D224:E224" si="156">C224*1.03</f>
        <v>4120</v>
      </c>
      <c r="E224" s="1">
        <f t="shared" si="156"/>
        <v>4243.6000000000004</v>
      </c>
    </row>
    <row r="225" spans="1:5" ht="15.75" hidden="1" customHeight="1" x14ac:dyDescent="0.3">
      <c r="A225" s="13" t="s">
        <v>225</v>
      </c>
      <c r="B225" s="14"/>
      <c r="C225" s="14"/>
      <c r="D225" s="1"/>
      <c r="E225" s="1"/>
    </row>
    <row r="226" spans="1:5" ht="15.75" customHeight="1" x14ac:dyDescent="0.3">
      <c r="A226" s="13" t="s">
        <v>226</v>
      </c>
      <c r="B226" s="16"/>
      <c r="C226" s="17">
        <f>((((((C218)+(C219))+(C220))+(C221))+(C222))+(C224))+(C225)+C223</f>
        <v>18500</v>
      </c>
      <c r="D226" s="17">
        <f>SUM(D219:D225)</f>
        <v>19055</v>
      </c>
      <c r="E226" s="17">
        <f>SUM(E218:E225)</f>
        <v>19626.650000000001</v>
      </c>
    </row>
    <row r="227" spans="1:5" ht="15.75" customHeight="1" x14ac:dyDescent="0.3">
      <c r="A227" s="13" t="s">
        <v>227</v>
      </c>
      <c r="B227" s="14"/>
      <c r="C227" s="14"/>
      <c r="D227" s="1"/>
      <c r="E227" s="1"/>
    </row>
    <row r="228" spans="1:5" ht="15.75" customHeight="1" x14ac:dyDescent="0.3">
      <c r="A228" s="13" t="s">
        <v>228</v>
      </c>
      <c r="B228" s="15"/>
      <c r="C228" s="15">
        <v>60000</v>
      </c>
      <c r="D228" s="1">
        <f t="shared" ref="D228:E228" si="157">C228*1.03</f>
        <v>61800</v>
      </c>
      <c r="E228" s="1">
        <f t="shared" si="157"/>
        <v>63654</v>
      </c>
    </row>
    <row r="229" spans="1:5" ht="15.75" customHeight="1" x14ac:dyDescent="0.3">
      <c r="A229" s="13" t="s">
        <v>229</v>
      </c>
      <c r="B229" s="15"/>
      <c r="C229" s="15">
        <v>4590</v>
      </c>
      <c r="D229" s="1">
        <f t="shared" ref="D229:E229" si="158">D228*0.0765</f>
        <v>4727.7</v>
      </c>
      <c r="E229" s="1">
        <f t="shared" si="158"/>
        <v>4869.5309999999999</v>
      </c>
    </row>
    <row r="230" spans="1:5" ht="15.75" customHeight="1" x14ac:dyDescent="0.3">
      <c r="A230" s="13" t="s">
        <v>230</v>
      </c>
      <c r="B230" s="15"/>
      <c r="C230" s="15">
        <v>278.39999999999998</v>
      </c>
      <c r="D230" s="1">
        <f t="shared" ref="D230:E230" si="159">C230*1.03</f>
        <v>286.75200000000001</v>
      </c>
      <c r="E230" s="1">
        <f t="shared" si="159"/>
        <v>295.35455999999999</v>
      </c>
    </row>
    <row r="231" spans="1:5" ht="15.75" customHeight="1" x14ac:dyDescent="0.3">
      <c r="A231" s="13" t="s">
        <v>231</v>
      </c>
      <c r="B231" s="15"/>
      <c r="C231" s="15">
        <v>180</v>
      </c>
      <c r="D231" s="1">
        <f t="shared" ref="D231:E231" si="160">C231*1.03</f>
        <v>185.4</v>
      </c>
      <c r="E231" s="1">
        <f t="shared" si="160"/>
        <v>190.96200000000002</v>
      </c>
    </row>
    <row r="232" spans="1:5" ht="15.75" hidden="1" customHeight="1" x14ac:dyDescent="0.3">
      <c r="A232" s="13" t="s">
        <v>232</v>
      </c>
      <c r="B232" s="15"/>
      <c r="C232" s="15"/>
      <c r="D232" s="1"/>
      <c r="E232" s="1"/>
    </row>
    <row r="233" spans="1:5" ht="15.75" hidden="1" customHeight="1" x14ac:dyDescent="0.3">
      <c r="A233" s="13" t="s">
        <v>233</v>
      </c>
      <c r="B233" s="14"/>
      <c r="C233" s="14"/>
      <c r="D233" s="1"/>
      <c r="E233" s="1"/>
    </row>
    <row r="234" spans="1:5" ht="15.75" hidden="1" customHeight="1" x14ac:dyDescent="0.3">
      <c r="A234" s="13" t="s">
        <v>234</v>
      </c>
      <c r="B234" s="15"/>
      <c r="C234" s="15"/>
      <c r="D234" s="1"/>
      <c r="E234" s="1"/>
    </row>
    <row r="235" spans="1:5" ht="15.75" customHeight="1" x14ac:dyDescent="0.3">
      <c r="A235" s="13" t="s">
        <v>235</v>
      </c>
      <c r="B235" s="16"/>
      <c r="C235" s="17">
        <f t="shared" ref="C235:E235" si="161">(((((((C227)+(C228))+(C229))+(C230))+(C231))+(C232))+(C233))+(C234)</f>
        <v>65048.4</v>
      </c>
      <c r="D235" s="17">
        <f t="shared" si="161"/>
        <v>66999.851999999984</v>
      </c>
      <c r="E235" s="17">
        <f t="shared" si="161"/>
        <v>69009.847560000009</v>
      </c>
    </row>
    <row r="236" spans="1:5" ht="15.75" customHeight="1" x14ac:dyDescent="0.3">
      <c r="A236" s="13" t="s">
        <v>236</v>
      </c>
      <c r="B236" s="16"/>
      <c r="C236" s="17">
        <f>(C192)+(C196)+(C201)+(C217)+(C226)+(C235)</f>
        <v>224905.19999999998</v>
      </c>
      <c r="D236" s="17">
        <f t="shared" ref="D236:E236" si="162">(((((D192)+(D196))+(D201))+(D217))+(D226))+(D235)</f>
        <v>231652.356</v>
      </c>
      <c r="E236" s="17">
        <f t="shared" si="162"/>
        <v>238601.92668000003</v>
      </c>
    </row>
    <row r="237" spans="1:5" ht="15.75" customHeight="1" x14ac:dyDescent="0.3">
      <c r="A237" s="13" t="s">
        <v>237</v>
      </c>
      <c r="B237" s="14"/>
      <c r="C237" s="14"/>
      <c r="D237" s="1"/>
      <c r="E237" s="1"/>
    </row>
    <row r="238" spans="1:5" ht="15.75" customHeight="1" x14ac:dyDescent="0.3">
      <c r="A238" s="13" t="s">
        <v>238</v>
      </c>
      <c r="B238" s="14"/>
      <c r="C238" s="14"/>
      <c r="D238" s="1"/>
      <c r="E238" s="1"/>
    </row>
    <row r="239" spans="1:5" ht="15.75" customHeight="1" x14ac:dyDescent="0.3">
      <c r="A239" s="13" t="s">
        <v>239</v>
      </c>
      <c r="B239" s="15"/>
      <c r="C239" s="15">
        <v>100000</v>
      </c>
      <c r="D239" s="1">
        <f t="shared" ref="D239:E239" si="163">C239*1.03</f>
        <v>103000</v>
      </c>
      <c r="E239" s="1">
        <f t="shared" si="163"/>
        <v>106090</v>
      </c>
    </row>
    <row r="240" spans="1:5" ht="15.75" customHeight="1" x14ac:dyDescent="0.3">
      <c r="A240" s="13" t="s">
        <v>240</v>
      </c>
      <c r="B240" s="15"/>
      <c r="C240" s="15">
        <v>7650</v>
      </c>
      <c r="D240" s="1">
        <f t="shared" ref="D240:E240" si="164">C240*1.03</f>
        <v>7879.5</v>
      </c>
      <c r="E240" s="1">
        <f t="shared" si="164"/>
        <v>8115.8850000000002</v>
      </c>
    </row>
    <row r="241" spans="1:5" ht="15.75" customHeight="1" x14ac:dyDescent="0.3">
      <c r="A241" s="13" t="s">
        <v>241</v>
      </c>
      <c r="B241" s="15"/>
      <c r="C241" s="15">
        <v>278.39999999999998</v>
      </c>
      <c r="D241" s="1">
        <f t="shared" ref="D241:E241" si="165">C241*1.03</f>
        <v>286.75200000000001</v>
      </c>
      <c r="E241" s="1">
        <f t="shared" si="165"/>
        <v>295.35455999999999</v>
      </c>
    </row>
    <row r="242" spans="1:5" ht="15.75" customHeight="1" x14ac:dyDescent="0.3">
      <c r="A242" s="13" t="s">
        <v>242</v>
      </c>
      <c r="B242" s="15"/>
      <c r="C242" s="15">
        <v>300</v>
      </c>
      <c r="D242" s="1">
        <f t="shared" ref="D242:E242" si="166">C242*1.03</f>
        <v>309</v>
      </c>
      <c r="E242" s="1">
        <f t="shared" si="166"/>
        <v>318.27</v>
      </c>
    </row>
    <row r="243" spans="1:5" ht="15.75" customHeight="1" x14ac:dyDescent="0.3">
      <c r="A243" s="13" t="s">
        <v>243</v>
      </c>
      <c r="B243" s="15"/>
      <c r="C243" s="15">
        <v>2000</v>
      </c>
      <c r="D243" s="1">
        <f t="shared" ref="D243:E243" si="167">C243*1.03</f>
        <v>2060</v>
      </c>
      <c r="E243" s="1">
        <f t="shared" si="167"/>
        <v>2121.8000000000002</v>
      </c>
    </row>
    <row r="244" spans="1:5" ht="15.75" customHeight="1" x14ac:dyDescent="0.3">
      <c r="A244" s="13" t="s">
        <v>244</v>
      </c>
      <c r="B244" s="14"/>
      <c r="C244" s="14">
        <v>8500</v>
      </c>
      <c r="D244" s="1">
        <f>SUM(C244*1.03)</f>
        <v>8755</v>
      </c>
      <c r="E244" s="1">
        <f>D244*1.03</f>
        <v>9017.65</v>
      </c>
    </row>
    <row r="245" spans="1:5" ht="15.75" customHeight="1" x14ac:dyDescent="0.3">
      <c r="A245" s="13" t="s">
        <v>245</v>
      </c>
      <c r="B245" s="15"/>
      <c r="C245" s="15">
        <v>100</v>
      </c>
      <c r="D245" s="1">
        <f t="shared" ref="D245:E245" si="168">C245*1.03</f>
        <v>103</v>
      </c>
      <c r="E245" s="1">
        <f t="shared" si="168"/>
        <v>106.09</v>
      </c>
    </row>
    <row r="246" spans="1:5" ht="15.75" customHeight="1" x14ac:dyDescent="0.3">
      <c r="A246" s="13" t="s">
        <v>246</v>
      </c>
      <c r="B246" s="15"/>
      <c r="C246" s="15">
        <v>660</v>
      </c>
      <c r="D246" s="1">
        <f t="shared" ref="D246:E246" si="169">C246*1.03</f>
        <v>679.80000000000007</v>
      </c>
      <c r="E246" s="1">
        <f t="shared" si="169"/>
        <v>700.19400000000007</v>
      </c>
    </row>
    <row r="247" spans="1:5" ht="15.75" customHeight="1" x14ac:dyDescent="0.3">
      <c r="A247" s="13" t="s">
        <v>247</v>
      </c>
      <c r="B247" s="15"/>
      <c r="C247" s="15">
        <v>40000</v>
      </c>
      <c r="D247" s="1">
        <f>SUM(C247*1.03)</f>
        <v>41200</v>
      </c>
      <c r="E247" s="1">
        <v>50000</v>
      </c>
    </row>
    <row r="248" spans="1:5" ht="15.75" customHeight="1" x14ac:dyDescent="0.3">
      <c r="A248" s="13" t="s">
        <v>248</v>
      </c>
      <c r="B248" s="15"/>
      <c r="C248" s="15">
        <v>3060</v>
      </c>
      <c r="D248" s="1">
        <f t="shared" ref="D248:E248" si="170">D247*0.0765</f>
        <v>3151.7999999999997</v>
      </c>
      <c r="E248" s="1">
        <f t="shared" si="170"/>
        <v>3825</v>
      </c>
    </row>
    <row r="249" spans="1:5" ht="15.75" customHeight="1" x14ac:dyDescent="0.3">
      <c r="A249" s="13" t="s">
        <v>249</v>
      </c>
      <c r="B249" s="15"/>
      <c r="C249" s="15">
        <v>278.39999999999998</v>
      </c>
      <c r="D249" s="1">
        <f t="shared" ref="D249:E249" si="171">C249*1.03</f>
        <v>286.75200000000001</v>
      </c>
      <c r="E249" s="1">
        <f t="shared" si="171"/>
        <v>295.35455999999999</v>
      </c>
    </row>
    <row r="250" spans="1:5" ht="15.75" customHeight="1" x14ac:dyDescent="0.3">
      <c r="A250" s="13" t="s">
        <v>250</v>
      </c>
      <c r="B250" s="15"/>
      <c r="C250" s="15">
        <v>120</v>
      </c>
      <c r="D250" s="1">
        <f t="shared" ref="D250:E250" si="172">C250*1.03</f>
        <v>123.60000000000001</v>
      </c>
      <c r="E250" s="1">
        <f t="shared" si="172"/>
        <v>127.30800000000001</v>
      </c>
    </row>
    <row r="251" spans="1:5" ht="15.75" customHeight="1" x14ac:dyDescent="0.3">
      <c r="A251" s="13" t="s">
        <v>251</v>
      </c>
      <c r="B251" s="15"/>
      <c r="C251" s="15">
        <v>400</v>
      </c>
      <c r="D251" s="1">
        <f t="shared" ref="D251:E251" si="173">C251*1.03</f>
        <v>412</v>
      </c>
      <c r="E251" s="1">
        <f t="shared" si="173"/>
        <v>424.36</v>
      </c>
    </row>
    <row r="252" spans="1:5" ht="15.75" customHeight="1" x14ac:dyDescent="0.3">
      <c r="A252" s="13" t="s">
        <v>252</v>
      </c>
      <c r="B252" s="15"/>
      <c r="C252" s="15">
        <v>8500</v>
      </c>
      <c r="D252" s="1">
        <f t="shared" ref="D252:E252" si="174">C252*1.03</f>
        <v>8755</v>
      </c>
      <c r="E252" s="1">
        <f t="shared" si="174"/>
        <v>9017.65</v>
      </c>
    </row>
    <row r="253" spans="1:5" ht="15.75" customHeight="1" x14ac:dyDescent="0.3">
      <c r="A253" s="13" t="s">
        <v>253</v>
      </c>
      <c r="B253" s="14"/>
      <c r="C253" s="14">
        <v>100</v>
      </c>
      <c r="D253" s="1">
        <f t="shared" ref="D253:E253" si="175">C253*1.03</f>
        <v>103</v>
      </c>
      <c r="E253" s="1">
        <f t="shared" si="175"/>
        <v>106.09</v>
      </c>
    </row>
    <row r="254" spans="1:5" ht="15.75" customHeight="1" x14ac:dyDescent="0.3">
      <c r="A254" s="13" t="s">
        <v>254</v>
      </c>
      <c r="B254" s="15"/>
      <c r="C254" s="15">
        <f>900</f>
        <v>900</v>
      </c>
      <c r="D254" s="1">
        <f t="shared" ref="D254:E254" si="176">C254*1.03</f>
        <v>927</v>
      </c>
      <c r="E254" s="1">
        <f t="shared" si="176"/>
        <v>954.81000000000006</v>
      </c>
    </row>
    <row r="255" spans="1:5" ht="15.75" customHeight="1" x14ac:dyDescent="0.3">
      <c r="A255" s="13" t="s">
        <v>255</v>
      </c>
      <c r="B255" s="15"/>
      <c r="C255" s="15">
        <f>68.85</f>
        <v>68.849999999999994</v>
      </c>
      <c r="D255" s="1">
        <f t="shared" ref="D255:E255" si="177">C255*1.03</f>
        <v>70.915499999999994</v>
      </c>
      <c r="E255" s="1">
        <f t="shared" si="177"/>
        <v>73.042964999999995</v>
      </c>
    </row>
    <row r="256" spans="1:5" ht="15.75" customHeight="1" x14ac:dyDescent="0.3">
      <c r="A256" s="13" t="s">
        <v>256</v>
      </c>
      <c r="B256" s="15"/>
      <c r="C256" s="15">
        <v>20.88</v>
      </c>
      <c r="D256" s="1">
        <f t="shared" ref="D256:E256" si="178">C256*1.03</f>
        <v>21.506399999999999</v>
      </c>
      <c r="E256" s="1">
        <f t="shared" si="178"/>
        <v>22.151592000000001</v>
      </c>
    </row>
    <row r="257" spans="1:5" ht="15.75" customHeight="1" x14ac:dyDescent="0.3">
      <c r="A257" s="13" t="s">
        <v>257</v>
      </c>
      <c r="B257" s="15"/>
      <c r="C257" s="15">
        <v>9</v>
      </c>
      <c r="D257" s="1">
        <f t="shared" ref="D257:E257" si="179">C257*1.03</f>
        <v>9.27</v>
      </c>
      <c r="E257" s="1">
        <f t="shared" si="179"/>
        <v>9.5480999999999998</v>
      </c>
    </row>
    <row r="258" spans="1:5" ht="15.75" hidden="1" customHeight="1" x14ac:dyDescent="0.3">
      <c r="A258" s="13" t="s">
        <v>258</v>
      </c>
      <c r="B258" s="15"/>
      <c r="C258" s="15"/>
      <c r="D258" s="1"/>
      <c r="E258" s="1"/>
    </row>
    <row r="259" spans="1:5" ht="15.75" customHeight="1" x14ac:dyDescent="0.3">
      <c r="A259" s="13" t="s">
        <v>259</v>
      </c>
      <c r="B259" s="15"/>
      <c r="C259" s="15">
        <f>1000</f>
        <v>1000</v>
      </c>
      <c r="D259" s="1">
        <f t="shared" ref="D259:E259" si="180">C259*1.03</f>
        <v>1030</v>
      </c>
      <c r="E259" s="1">
        <f t="shared" si="180"/>
        <v>1060.9000000000001</v>
      </c>
    </row>
    <row r="260" spans="1:5" ht="15.75" hidden="1" customHeight="1" x14ac:dyDescent="0.3">
      <c r="A260" s="13" t="s">
        <v>260</v>
      </c>
      <c r="B260" s="15"/>
      <c r="C260" s="15"/>
      <c r="D260" s="1"/>
      <c r="E260" s="1"/>
    </row>
    <row r="261" spans="1:5" ht="15.75" hidden="1" customHeight="1" x14ac:dyDescent="0.3">
      <c r="A261" s="13" t="s">
        <v>261</v>
      </c>
      <c r="B261" s="15"/>
      <c r="C261" s="15"/>
      <c r="D261" s="1"/>
      <c r="E261" s="1"/>
    </row>
    <row r="262" spans="1:5" ht="15.75" hidden="1" customHeight="1" x14ac:dyDescent="0.3">
      <c r="A262" s="13" t="s">
        <v>262</v>
      </c>
      <c r="B262" s="15"/>
      <c r="C262" s="15"/>
      <c r="D262" s="1"/>
      <c r="E262" s="1"/>
    </row>
    <row r="263" spans="1:5" ht="15.75" customHeight="1" x14ac:dyDescent="0.3">
      <c r="A263" s="13" t="s">
        <v>263</v>
      </c>
      <c r="B263" s="15"/>
      <c r="C263" s="15">
        <v>2500</v>
      </c>
      <c r="D263" s="1">
        <f t="shared" ref="D263:E263" si="181">C263*1.03</f>
        <v>2575</v>
      </c>
      <c r="E263" s="1">
        <f t="shared" si="181"/>
        <v>2652.25</v>
      </c>
    </row>
    <row r="264" spans="1:5" ht="15.75" customHeight="1" x14ac:dyDescent="0.3">
      <c r="A264" s="13" t="s">
        <v>264</v>
      </c>
      <c r="B264" s="16"/>
      <c r="C264" s="17">
        <f t="shared" ref="C264:E264" si="182">SUM(C239:C263)</f>
        <v>176445.53</v>
      </c>
      <c r="D264" s="17">
        <f t="shared" si="182"/>
        <v>181738.8959</v>
      </c>
      <c r="E264" s="17">
        <f t="shared" si="182"/>
        <v>195333.70877699999</v>
      </c>
    </row>
    <row r="265" spans="1:5" ht="15.75" customHeight="1" x14ac:dyDescent="0.3">
      <c r="A265" s="13" t="s">
        <v>265</v>
      </c>
      <c r="B265" s="14"/>
      <c r="C265" s="14"/>
      <c r="D265" s="1"/>
      <c r="E265" s="1"/>
    </row>
    <row r="266" spans="1:5" ht="15.75" customHeight="1" x14ac:dyDescent="0.3">
      <c r="A266" s="13" t="s">
        <v>266</v>
      </c>
      <c r="B266" s="15"/>
      <c r="C266" s="15">
        <v>62916</v>
      </c>
      <c r="D266" s="1">
        <f t="shared" ref="D266:E266" si="183">C266*1.03</f>
        <v>64803.48</v>
      </c>
      <c r="E266" s="1">
        <f t="shared" si="183"/>
        <v>66747.584400000007</v>
      </c>
    </row>
    <row r="267" spans="1:5" ht="15.75" hidden="1" customHeight="1" x14ac:dyDescent="0.3">
      <c r="A267" s="13" t="s">
        <v>267</v>
      </c>
      <c r="B267" s="14"/>
      <c r="C267" s="14"/>
      <c r="D267" s="1"/>
      <c r="E267" s="1"/>
    </row>
    <row r="268" spans="1:5" ht="15.75" customHeight="1" x14ac:dyDescent="0.3">
      <c r="A268" s="13" t="s">
        <v>268</v>
      </c>
      <c r="B268" s="15"/>
      <c r="C268" s="15">
        <v>4813.07</v>
      </c>
      <c r="D268" s="1">
        <f t="shared" ref="D268:E268" si="184">C268*1.03</f>
        <v>4957.4620999999997</v>
      </c>
      <c r="E268" s="1">
        <f t="shared" si="184"/>
        <v>5106.1859629999999</v>
      </c>
    </row>
    <row r="269" spans="1:5" ht="15.75" hidden="1" customHeight="1" x14ac:dyDescent="0.3">
      <c r="A269" s="13" t="s">
        <v>269</v>
      </c>
      <c r="B269" s="15"/>
      <c r="C269" s="15"/>
      <c r="D269" s="1"/>
      <c r="E269" s="1"/>
    </row>
    <row r="270" spans="1:5" ht="15.75" customHeight="1" x14ac:dyDescent="0.3">
      <c r="A270" s="13" t="s">
        <v>270</v>
      </c>
      <c r="B270" s="15"/>
      <c r="C270" s="15">
        <v>278.39999999999998</v>
      </c>
      <c r="D270" s="1">
        <v>450</v>
      </c>
      <c r="E270" s="1">
        <v>450</v>
      </c>
    </row>
    <row r="271" spans="1:5" ht="15.75" customHeight="1" x14ac:dyDescent="0.3">
      <c r="A271" s="13" t="s">
        <v>271</v>
      </c>
      <c r="B271" s="15"/>
      <c r="C271" s="15">
        <v>188.75</v>
      </c>
      <c r="D271" s="1">
        <f t="shared" ref="D271:E271" si="185">C271*1.03</f>
        <v>194.41249999999999</v>
      </c>
      <c r="E271" s="1">
        <f t="shared" si="185"/>
        <v>200.24487500000001</v>
      </c>
    </row>
    <row r="272" spans="1:5" ht="15.75" customHeight="1" x14ac:dyDescent="0.3">
      <c r="A272" s="13" t="s">
        <v>272</v>
      </c>
      <c r="B272" s="15"/>
      <c r="C272" s="15">
        <v>1258.32</v>
      </c>
      <c r="D272" s="1">
        <f t="shared" ref="D272:E272" si="186">C272*1.03</f>
        <v>1296.0696</v>
      </c>
      <c r="E272" s="1">
        <f t="shared" si="186"/>
        <v>1334.9516880000001</v>
      </c>
    </row>
    <row r="273" spans="1:5" ht="15.75" customHeight="1" x14ac:dyDescent="0.3">
      <c r="A273" s="13" t="s">
        <v>273</v>
      </c>
      <c r="B273" s="15"/>
      <c r="C273" s="15">
        <v>8500</v>
      </c>
      <c r="D273" s="1">
        <f t="shared" ref="D273:E273" si="187">SUM(C273*1.03)</f>
        <v>8755</v>
      </c>
      <c r="E273" s="1">
        <f t="shared" si="187"/>
        <v>9017.65</v>
      </c>
    </row>
    <row r="274" spans="1:5" ht="15.75" customHeight="1" x14ac:dyDescent="0.3">
      <c r="A274" s="33" t="s">
        <v>274</v>
      </c>
      <c r="B274" s="15"/>
      <c r="C274" s="15">
        <v>100</v>
      </c>
      <c r="D274" s="1">
        <f t="shared" ref="D274:E274" si="188">C274*1.03</f>
        <v>103</v>
      </c>
      <c r="E274" s="1">
        <f t="shared" si="188"/>
        <v>106.09</v>
      </c>
    </row>
    <row r="275" spans="1:5" ht="15.75" hidden="1" customHeight="1" x14ac:dyDescent="0.3">
      <c r="A275" s="13" t="s">
        <v>275</v>
      </c>
      <c r="B275" s="15"/>
      <c r="C275" s="15"/>
      <c r="D275" s="1"/>
      <c r="E275" s="1"/>
    </row>
    <row r="276" spans="1:5" ht="15.75" hidden="1" customHeight="1" x14ac:dyDescent="0.3">
      <c r="A276" s="13" t="s">
        <v>276</v>
      </c>
      <c r="B276" s="15"/>
      <c r="C276" s="15"/>
      <c r="D276" s="1"/>
      <c r="E276" s="1"/>
    </row>
    <row r="277" spans="1:5" ht="15.75" hidden="1" customHeight="1" x14ac:dyDescent="0.3">
      <c r="A277" s="13" t="s">
        <v>277</v>
      </c>
      <c r="B277" s="15"/>
      <c r="C277" s="15"/>
      <c r="D277" s="1"/>
      <c r="E277" s="1"/>
    </row>
    <row r="278" spans="1:5" ht="15.75" hidden="1" customHeight="1" x14ac:dyDescent="0.3">
      <c r="A278" s="13" t="s">
        <v>278</v>
      </c>
      <c r="B278" s="15"/>
      <c r="C278" s="15"/>
      <c r="D278" s="1"/>
      <c r="E278" s="1"/>
    </row>
    <row r="279" spans="1:5" ht="15.75" hidden="1" customHeight="1" x14ac:dyDescent="0.3">
      <c r="A279" s="13" t="s">
        <v>279</v>
      </c>
      <c r="B279" s="15"/>
      <c r="C279" s="15"/>
      <c r="D279" s="1"/>
      <c r="E279" s="1"/>
    </row>
    <row r="280" spans="1:5" ht="15.75" hidden="1" customHeight="1" x14ac:dyDescent="0.3">
      <c r="A280" s="13" t="s">
        <v>280</v>
      </c>
      <c r="B280" s="15"/>
      <c r="C280" s="15"/>
      <c r="D280" s="1"/>
      <c r="E280" s="1"/>
    </row>
    <row r="281" spans="1:5" ht="15.75" customHeight="1" x14ac:dyDescent="0.3">
      <c r="A281" s="13" t="s">
        <v>281</v>
      </c>
      <c r="B281" s="15"/>
      <c r="C281" s="15">
        <v>17000</v>
      </c>
      <c r="D281" s="1">
        <f t="shared" ref="D281:E281" si="189">C281*1.03</f>
        <v>17510</v>
      </c>
      <c r="E281" s="1">
        <f t="shared" si="189"/>
        <v>18035.3</v>
      </c>
    </row>
    <row r="282" spans="1:5" ht="15.75" hidden="1" customHeight="1" x14ac:dyDescent="0.3">
      <c r="A282" s="13" t="s">
        <v>282</v>
      </c>
      <c r="B282" s="15"/>
      <c r="C282" s="15"/>
      <c r="D282" s="1"/>
      <c r="E282" s="1"/>
    </row>
    <row r="283" spans="1:5" ht="15.75" customHeight="1" x14ac:dyDescent="0.3">
      <c r="A283" s="13" t="s">
        <v>283</v>
      </c>
      <c r="B283" s="15"/>
      <c r="C283" s="15">
        <v>5500</v>
      </c>
      <c r="D283" s="1">
        <f t="shared" ref="D283:E283" si="190">C283*1.03</f>
        <v>5665</v>
      </c>
      <c r="E283" s="1">
        <f t="shared" si="190"/>
        <v>5834.95</v>
      </c>
    </row>
    <row r="284" spans="1:5" ht="15.75" customHeight="1" x14ac:dyDescent="0.3">
      <c r="A284" s="13" t="s">
        <v>284</v>
      </c>
      <c r="B284" s="15"/>
      <c r="C284" s="15">
        <v>450</v>
      </c>
      <c r="D284" s="1">
        <f t="shared" ref="D284:E284" si="191">C284*1.03</f>
        <v>463.5</v>
      </c>
      <c r="E284" s="1">
        <f t="shared" si="191"/>
        <v>477.40500000000003</v>
      </c>
    </row>
    <row r="285" spans="1:5" ht="15.75" customHeight="1" x14ac:dyDescent="0.3">
      <c r="A285" s="28" t="s">
        <v>285</v>
      </c>
      <c r="B285" s="15"/>
      <c r="C285" s="15">
        <v>8000</v>
      </c>
      <c r="D285" s="1">
        <f t="shared" ref="D285:E285" si="192">C285*1.03</f>
        <v>8240</v>
      </c>
      <c r="E285" s="1">
        <f t="shared" si="192"/>
        <v>8487.2000000000007</v>
      </c>
    </row>
    <row r="286" spans="1:5" ht="15.75" customHeight="1" x14ac:dyDescent="0.3">
      <c r="A286" s="13" t="s">
        <v>286</v>
      </c>
      <c r="B286" s="15"/>
      <c r="C286" s="15">
        <v>1000</v>
      </c>
      <c r="D286" s="1">
        <f t="shared" ref="D286:E286" si="193">C286*1.03</f>
        <v>1030</v>
      </c>
      <c r="E286" s="1">
        <f t="shared" si="193"/>
        <v>1060.9000000000001</v>
      </c>
    </row>
    <row r="287" spans="1:5" ht="15.75" customHeight="1" x14ac:dyDescent="0.3">
      <c r="A287" s="13" t="s">
        <v>287</v>
      </c>
      <c r="B287" s="16"/>
      <c r="C287" s="17">
        <f>(((((((((((((((((((C265)+(C266))+(C267))+(C268))+(C269))+(C270))+(C271))+(C272))+(C273))+(C275))+(C276))+(C277))+(C278))+(C279))+(C280))+(C281))+(C282))+(C283))+(C284))+(C286)+C285+C274</f>
        <v>110004.54000000001</v>
      </c>
      <c r="D287" s="17">
        <f t="shared" ref="D287:E287" si="194">SUM(D266:D286)</f>
        <v>113467.92420000001</v>
      </c>
      <c r="E287" s="17">
        <f t="shared" si="194"/>
        <v>116858.46192599999</v>
      </c>
    </row>
    <row r="288" spans="1:5" ht="15.75" customHeight="1" x14ac:dyDescent="0.3">
      <c r="A288" s="13" t="s">
        <v>288</v>
      </c>
      <c r="B288" s="14"/>
      <c r="C288" s="14"/>
      <c r="D288" s="1"/>
      <c r="E288" s="1"/>
    </row>
    <row r="289" spans="1:5" ht="15.75" customHeight="1" x14ac:dyDescent="0.3">
      <c r="A289" s="13" t="s">
        <v>289</v>
      </c>
      <c r="B289" s="15"/>
      <c r="C289" s="15">
        <v>55000</v>
      </c>
      <c r="D289" s="1">
        <f t="shared" ref="D289:E289" si="195">C289*1.03</f>
        <v>56650</v>
      </c>
      <c r="E289" s="1">
        <f t="shared" si="195"/>
        <v>58349.5</v>
      </c>
    </row>
    <row r="290" spans="1:5" ht="15.75" customHeight="1" x14ac:dyDescent="0.3">
      <c r="A290" s="13" t="s">
        <v>290</v>
      </c>
      <c r="B290" s="15"/>
      <c r="C290" s="15">
        <v>4207.5</v>
      </c>
      <c r="D290" s="1">
        <f t="shared" ref="D290:E290" si="196">C290*1.03</f>
        <v>4333.7250000000004</v>
      </c>
      <c r="E290" s="1">
        <f t="shared" si="196"/>
        <v>4463.7367500000009</v>
      </c>
    </row>
    <row r="291" spans="1:5" ht="15.75" customHeight="1" x14ac:dyDescent="0.3">
      <c r="A291" s="13" t="s">
        <v>291</v>
      </c>
      <c r="B291" s="15"/>
      <c r="C291" s="15">
        <v>278.39999999999998</v>
      </c>
      <c r="D291" s="1">
        <f t="shared" ref="D291:E291" si="197">C291*1.03</f>
        <v>286.75200000000001</v>
      </c>
      <c r="E291" s="1">
        <f t="shared" si="197"/>
        <v>295.35455999999999</v>
      </c>
    </row>
    <row r="292" spans="1:5" ht="15.75" customHeight="1" x14ac:dyDescent="0.3">
      <c r="A292" s="13" t="s">
        <v>292</v>
      </c>
      <c r="B292" s="15"/>
      <c r="C292" s="15">
        <v>165</v>
      </c>
      <c r="D292" s="1">
        <f t="shared" ref="D292:E292" si="198">C292*1.03</f>
        <v>169.95000000000002</v>
      </c>
      <c r="E292" s="1">
        <f t="shared" si="198"/>
        <v>175.04850000000002</v>
      </c>
    </row>
    <row r="293" spans="1:5" ht="15.75" customHeight="1" x14ac:dyDescent="0.3">
      <c r="A293" s="13" t="s">
        <v>293</v>
      </c>
      <c r="B293" s="15"/>
      <c r="C293" s="15">
        <v>1100</v>
      </c>
      <c r="D293" s="1">
        <f t="shared" ref="D293:E293" si="199">C293*1.03</f>
        <v>1133</v>
      </c>
      <c r="E293" s="1">
        <f t="shared" si="199"/>
        <v>1166.99</v>
      </c>
    </row>
    <row r="294" spans="1:5" ht="15.75" customHeight="1" x14ac:dyDescent="0.3">
      <c r="A294" s="13" t="s">
        <v>294</v>
      </c>
      <c r="B294" s="15"/>
      <c r="C294" s="15">
        <v>8500</v>
      </c>
      <c r="D294" s="1">
        <f t="shared" ref="D294:E294" si="200">C294*1.03</f>
        <v>8755</v>
      </c>
      <c r="E294" s="1">
        <f t="shared" si="200"/>
        <v>9017.65</v>
      </c>
    </row>
    <row r="295" spans="1:5" ht="15.75" customHeight="1" x14ac:dyDescent="0.3">
      <c r="A295" s="13" t="s">
        <v>295</v>
      </c>
      <c r="B295" s="15"/>
      <c r="C295" s="15">
        <v>100</v>
      </c>
      <c r="D295" s="1">
        <f t="shared" ref="D295:E295" si="201">C295*1.03</f>
        <v>103</v>
      </c>
      <c r="E295" s="1">
        <f t="shared" si="201"/>
        <v>106.09</v>
      </c>
    </row>
    <row r="296" spans="1:5" ht="15.75" customHeight="1" x14ac:dyDescent="0.3">
      <c r="A296" s="13" t="s">
        <v>296</v>
      </c>
      <c r="B296" s="15"/>
      <c r="C296" s="15">
        <v>25000</v>
      </c>
      <c r="D296" s="1">
        <f t="shared" ref="D296:E296" si="202">C296*1.03</f>
        <v>25750</v>
      </c>
      <c r="E296" s="1">
        <f t="shared" si="202"/>
        <v>26522.5</v>
      </c>
    </row>
    <row r="297" spans="1:5" ht="15.75" hidden="1" customHeight="1" x14ac:dyDescent="0.3">
      <c r="A297" s="13" t="s">
        <v>297</v>
      </c>
      <c r="B297" s="15"/>
      <c r="C297" s="15"/>
      <c r="D297" s="1"/>
      <c r="E297" s="1"/>
    </row>
    <row r="298" spans="1:5" ht="15.75" hidden="1" customHeight="1" x14ac:dyDescent="0.3">
      <c r="A298" s="13" t="s">
        <v>298</v>
      </c>
      <c r="B298" s="15"/>
      <c r="C298" s="15"/>
      <c r="D298" s="1"/>
      <c r="E298" s="1"/>
    </row>
    <row r="299" spans="1:5" ht="15.75" customHeight="1" x14ac:dyDescent="0.3">
      <c r="A299" s="13" t="s">
        <v>299</v>
      </c>
      <c r="B299" s="16"/>
      <c r="C299" s="17">
        <f t="shared" ref="C299:E299" si="203">SUM(C289:C296)</f>
        <v>94350.9</v>
      </c>
      <c r="D299" s="17">
        <f t="shared" si="203"/>
        <v>97181.426999999996</v>
      </c>
      <c r="E299" s="17">
        <f t="shared" si="203"/>
        <v>100096.86980999999</v>
      </c>
    </row>
    <row r="300" spans="1:5" ht="15.75" customHeight="1" x14ac:dyDescent="0.3">
      <c r="A300" s="13" t="s">
        <v>300</v>
      </c>
      <c r="B300" s="14"/>
      <c r="C300" s="14"/>
      <c r="D300" s="1"/>
      <c r="E300" s="1"/>
    </row>
    <row r="301" spans="1:5" ht="15.75" customHeight="1" x14ac:dyDescent="0.3">
      <c r="A301" s="13" t="s">
        <v>301</v>
      </c>
      <c r="B301" s="15"/>
      <c r="C301" s="15">
        <v>13300</v>
      </c>
      <c r="D301" s="1">
        <f t="shared" ref="D301:E301" si="204">C301*1.03</f>
        <v>13699</v>
      </c>
      <c r="E301" s="1">
        <f t="shared" si="204"/>
        <v>14109.970000000001</v>
      </c>
    </row>
    <row r="302" spans="1:5" ht="15.75" hidden="1" customHeight="1" x14ac:dyDescent="0.3">
      <c r="A302" s="13" t="s">
        <v>302</v>
      </c>
      <c r="B302" s="15"/>
      <c r="C302" s="15"/>
      <c r="D302" s="1"/>
      <c r="E302" s="1"/>
    </row>
    <row r="303" spans="1:5" ht="15.75" customHeight="1" x14ac:dyDescent="0.3">
      <c r="A303" s="13" t="s">
        <v>303</v>
      </c>
      <c r="B303" s="15"/>
      <c r="C303" s="15">
        <v>5500</v>
      </c>
      <c r="D303" s="1">
        <f t="shared" ref="D303:E303" si="205">C303*1.03</f>
        <v>5665</v>
      </c>
      <c r="E303" s="1">
        <f t="shared" si="205"/>
        <v>5834.95</v>
      </c>
    </row>
    <row r="304" spans="1:5" ht="15.75" hidden="1" customHeight="1" x14ac:dyDescent="0.3">
      <c r="A304" s="13" t="s">
        <v>304</v>
      </c>
      <c r="B304" s="15"/>
      <c r="C304" s="15"/>
      <c r="D304" s="1"/>
      <c r="E304" s="1"/>
    </row>
    <row r="305" spans="1:5" ht="15.75" customHeight="1" x14ac:dyDescent="0.3">
      <c r="A305" s="13" t="s">
        <v>305</v>
      </c>
      <c r="B305" s="14"/>
      <c r="C305" s="14">
        <v>10000</v>
      </c>
      <c r="D305" s="1">
        <f t="shared" ref="D305:E305" si="206">C305*1.03</f>
        <v>10300</v>
      </c>
      <c r="E305" s="1">
        <f t="shared" si="206"/>
        <v>10609</v>
      </c>
    </row>
    <row r="306" spans="1:5" ht="15.75" customHeight="1" x14ac:dyDescent="0.3">
      <c r="A306" s="13" t="s">
        <v>306</v>
      </c>
      <c r="B306" s="15"/>
      <c r="C306" s="15">
        <v>12000</v>
      </c>
      <c r="D306" s="1">
        <f t="shared" ref="D306:E306" si="207">C306*1.03</f>
        <v>12360</v>
      </c>
      <c r="E306" s="1">
        <f t="shared" si="207"/>
        <v>12730.800000000001</v>
      </c>
    </row>
    <row r="307" spans="1:5" ht="15.75" hidden="1" customHeight="1" x14ac:dyDescent="0.3">
      <c r="A307" s="13" t="s">
        <v>307</v>
      </c>
      <c r="B307" s="15"/>
      <c r="C307" s="15">
        <v>0</v>
      </c>
      <c r="D307" s="1">
        <f t="shared" ref="D307:E307" si="208">C307*1.03</f>
        <v>0</v>
      </c>
      <c r="E307" s="1">
        <f t="shared" si="208"/>
        <v>0</v>
      </c>
    </row>
    <row r="308" spans="1:5" ht="15.75" customHeight="1" x14ac:dyDescent="0.3">
      <c r="A308" s="13" t="s">
        <v>308</v>
      </c>
      <c r="B308" s="16"/>
      <c r="C308" s="17">
        <f t="shared" ref="C308:E308" si="209">(((((((C300)+(C301))+(C302))+(C303))+(C304))+(C305))+(C306))+(C307)</f>
        <v>40800</v>
      </c>
      <c r="D308" s="17">
        <f t="shared" si="209"/>
        <v>42024</v>
      </c>
      <c r="E308" s="17">
        <f t="shared" si="209"/>
        <v>43284.72</v>
      </c>
    </row>
    <row r="309" spans="1:5" ht="15.75" customHeight="1" x14ac:dyDescent="0.3">
      <c r="A309" s="13" t="s">
        <v>309</v>
      </c>
      <c r="B309" s="14"/>
      <c r="C309" s="14"/>
      <c r="D309" s="1"/>
      <c r="E309" s="1"/>
    </row>
    <row r="310" spans="1:5" ht="15.75" customHeight="1" x14ac:dyDescent="0.3">
      <c r="A310" s="13" t="s">
        <v>310</v>
      </c>
      <c r="B310" s="14"/>
      <c r="C310" s="14">
        <v>50000</v>
      </c>
      <c r="D310" s="1">
        <f t="shared" ref="D310:E310" si="210">C310*1.03</f>
        <v>51500</v>
      </c>
      <c r="E310" s="1">
        <f t="shared" si="210"/>
        <v>53045</v>
      </c>
    </row>
    <row r="311" spans="1:5" ht="15.75" customHeight="1" x14ac:dyDescent="0.3">
      <c r="A311" s="13" t="s">
        <v>311</v>
      </c>
      <c r="B311" s="14"/>
      <c r="C311" s="14">
        <v>3825</v>
      </c>
      <c r="D311" s="1">
        <f t="shared" ref="D311:E311" si="211">C311*1.03</f>
        <v>3939.75</v>
      </c>
      <c r="E311" s="1">
        <f t="shared" si="211"/>
        <v>4057.9425000000001</v>
      </c>
    </row>
    <row r="312" spans="1:5" ht="15.75" customHeight="1" x14ac:dyDescent="0.3">
      <c r="A312" s="13" t="s">
        <v>312</v>
      </c>
      <c r="B312" s="14"/>
      <c r="C312" s="14">
        <v>278.39999999999998</v>
      </c>
      <c r="D312" s="1">
        <f t="shared" ref="D312:E312" si="212">C312*1.03</f>
        <v>286.75200000000001</v>
      </c>
      <c r="E312" s="1">
        <f t="shared" si="212"/>
        <v>295.35455999999999</v>
      </c>
    </row>
    <row r="313" spans="1:5" ht="15.75" customHeight="1" x14ac:dyDescent="0.3">
      <c r="A313" s="13" t="s">
        <v>313</v>
      </c>
      <c r="B313" s="14"/>
      <c r="C313" s="14">
        <v>150</v>
      </c>
      <c r="D313" s="1">
        <f t="shared" ref="D313:E313" si="213">C313*1.03</f>
        <v>154.5</v>
      </c>
      <c r="E313" s="1">
        <f t="shared" si="213"/>
        <v>159.13499999999999</v>
      </c>
    </row>
    <row r="314" spans="1:5" ht="15.75" customHeight="1" x14ac:dyDescent="0.3">
      <c r="A314" s="13" t="s">
        <v>314</v>
      </c>
      <c r="B314" s="14"/>
      <c r="C314" s="14">
        <v>8500</v>
      </c>
      <c r="D314" s="1">
        <f t="shared" ref="D314:E314" si="214">C314*1.03</f>
        <v>8755</v>
      </c>
      <c r="E314" s="1">
        <f t="shared" si="214"/>
        <v>9017.65</v>
      </c>
    </row>
    <row r="315" spans="1:5" ht="15.75" customHeight="1" x14ac:dyDescent="0.3">
      <c r="A315" s="13" t="s">
        <v>315</v>
      </c>
      <c r="B315" s="14"/>
      <c r="C315" s="14">
        <v>100</v>
      </c>
      <c r="D315" s="1">
        <f t="shared" ref="D315:E315" si="215">C315*1.03</f>
        <v>103</v>
      </c>
      <c r="E315" s="1">
        <f t="shared" si="215"/>
        <v>106.09</v>
      </c>
    </row>
    <row r="316" spans="1:5" ht="15.75" customHeight="1" x14ac:dyDescent="0.3">
      <c r="A316" s="13" t="s">
        <v>316</v>
      </c>
      <c r="B316" s="16"/>
      <c r="C316" s="17">
        <f t="shared" ref="C316:E316" si="216">SUM(C310:C315)</f>
        <v>62853.4</v>
      </c>
      <c r="D316" s="17">
        <f t="shared" si="216"/>
        <v>64739.002</v>
      </c>
      <c r="E316" s="17">
        <f t="shared" si="216"/>
        <v>66681.172059999997</v>
      </c>
    </row>
    <row r="317" spans="1:5" ht="15.75" customHeight="1" x14ac:dyDescent="0.3">
      <c r="A317" s="13" t="s">
        <v>317</v>
      </c>
      <c r="B317" s="14"/>
      <c r="C317" s="14"/>
      <c r="D317" s="1"/>
      <c r="E317" s="1"/>
    </row>
    <row r="318" spans="1:5" ht="15.75" customHeight="1" x14ac:dyDescent="0.3">
      <c r="A318" s="13" t="s">
        <v>318</v>
      </c>
      <c r="B318" s="15"/>
      <c r="C318" s="15">
        <v>80000</v>
      </c>
      <c r="D318" s="1">
        <f t="shared" ref="D318:E318" si="217">C318*1.03</f>
        <v>82400</v>
      </c>
      <c r="E318" s="1">
        <f t="shared" si="217"/>
        <v>84872</v>
      </c>
    </row>
    <row r="319" spans="1:5" ht="15.75" customHeight="1" x14ac:dyDescent="0.3">
      <c r="A319" s="13" t="s">
        <v>319</v>
      </c>
      <c r="B319" s="15"/>
      <c r="C319" s="15">
        <v>6120</v>
      </c>
      <c r="D319" s="1">
        <f t="shared" ref="D319:E319" si="218">D318*0.0765</f>
        <v>6303.5999999999995</v>
      </c>
      <c r="E319" s="1">
        <f t="shared" si="218"/>
        <v>6492.7079999999996</v>
      </c>
    </row>
    <row r="320" spans="1:5" ht="15.75" customHeight="1" x14ac:dyDescent="0.3">
      <c r="A320" s="13" t="s">
        <v>320</v>
      </c>
      <c r="B320" s="15"/>
      <c r="C320" s="15">
        <v>278.39999999999998</v>
      </c>
      <c r="D320" s="1">
        <f t="shared" ref="D320:E320" si="219">C320*1.03</f>
        <v>286.75200000000001</v>
      </c>
      <c r="E320" s="1">
        <f t="shared" si="219"/>
        <v>295.35455999999999</v>
      </c>
    </row>
    <row r="321" spans="1:5" ht="15.75" customHeight="1" x14ac:dyDescent="0.3">
      <c r="A321" s="13" t="s">
        <v>321</v>
      </c>
      <c r="B321" s="15"/>
      <c r="C321" s="15">
        <v>240</v>
      </c>
      <c r="D321" s="1">
        <f t="shared" ref="D321:E321" si="220">C321*1.03</f>
        <v>247.20000000000002</v>
      </c>
      <c r="E321" s="1">
        <f t="shared" si="220"/>
        <v>254.61600000000001</v>
      </c>
    </row>
    <row r="322" spans="1:5" ht="15.75" customHeight="1" x14ac:dyDescent="0.3">
      <c r="A322" s="13" t="s">
        <v>322</v>
      </c>
      <c r="B322" s="15"/>
      <c r="C322" s="15">
        <v>1600</v>
      </c>
      <c r="D322" s="1">
        <f t="shared" ref="D322:E322" si="221">C322*1.03</f>
        <v>1648</v>
      </c>
      <c r="E322" s="1">
        <f t="shared" si="221"/>
        <v>1697.44</v>
      </c>
    </row>
    <row r="323" spans="1:5" ht="15.75" customHeight="1" x14ac:dyDescent="0.3">
      <c r="A323" s="13" t="s">
        <v>323</v>
      </c>
      <c r="B323" s="15"/>
      <c r="C323" s="15">
        <v>8500</v>
      </c>
      <c r="D323" s="1">
        <f t="shared" ref="D323:E323" si="222">C323*1.03</f>
        <v>8755</v>
      </c>
      <c r="E323" s="1">
        <f t="shared" si="222"/>
        <v>9017.65</v>
      </c>
    </row>
    <row r="324" spans="1:5" ht="15.75" customHeight="1" x14ac:dyDescent="0.3">
      <c r="A324" s="13" t="s">
        <v>324</v>
      </c>
      <c r="B324" s="14"/>
      <c r="C324" s="14">
        <v>100</v>
      </c>
      <c r="D324" s="1">
        <f t="shared" ref="D324:E324" si="223">C324*1.03</f>
        <v>103</v>
      </c>
      <c r="E324" s="1">
        <f t="shared" si="223"/>
        <v>106.09</v>
      </c>
    </row>
    <row r="325" spans="1:5" ht="15.75" hidden="1" customHeight="1" x14ac:dyDescent="0.3">
      <c r="A325" s="13" t="s">
        <v>325</v>
      </c>
      <c r="B325" s="14"/>
      <c r="C325" s="14"/>
      <c r="D325" s="1"/>
      <c r="E325" s="1"/>
    </row>
    <row r="326" spans="1:5" ht="15.75" hidden="1" customHeight="1" x14ac:dyDescent="0.3">
      <c r="A326" s="13" t="s">
        <v>326</v>
      </c>
      <c r="B326" s="14"/>
      <c r="C326" s="14"/>
      <c r="D326" s="1"/>
      <c r="E326" s="1"/>
    </row>
    <row r="327" spans="1:5" ht="15.75" hidden="1" customHeight="1" x14ac:dyDescent="0.3">
      <c r="A327" s="13" t="s">
        <v>327</v>
      </c>
      <c r="B327" s="14"/>
      <c r="C327" s="14"/>
      <c r="D327" s="1"/>
      <c r="E327" s="1"/>
    </row>
    <row r="328" spans="1:5" ht="15.75" hidden="1" customHeight="1" x14ac:dyDescent="0.3">
      <c r="A328" s="13" t="s">
        <v>328</v>
      </c>
      <c r="B328" s="15"/>
      <c r="C328" s="1"/>
      <c r="D328" s="1"/>
      <c r="E328" s="1"/>
    </row>
    <row r="329" spans="1:5" ht="15.75" customHeight="1" x14ac:dyDescent="0.3">
      <c r="A329" s="21" t="s">
        <v>329</v>
      </c>
      <c r="B329" s="15"/>
      <c r="C329" s="15">
        <v>53550</v>
      </c>
      <c r="D329" s="1">
        <f t="shared" ref="D329:E329" si="224">C329*1.03</f>
        <v>55156.5</v>
      </c>
      <c r="E329" s="1">
        <f t="shared" si="224"/>
        <v>56811.195</v>
      </c>
    </row>
    <row r="330" spans="1:5" ht="15.75" customHeight="1" x14ac:dyDescent="0.3">
      <c r="A330" s="21" t="s">
        <v>330</v>
      </c>
      <c r="B330" s="15"/>
      <c r="C330" s="15">
        <v>4096.58</v>
      </c>
      <c r="D330" s="1">
        <f t="shared" ref="D330:E330" si="225">C330*1.03</f>
        <v>4219.4773999999998</v>
      </c>
      <c r="E330" s="1">
        <f t="shared" si="225"/>
        <v>4346.0617219999995</v>
      </c>
    </row>
    <row r="331" spans="1:5" ht="15.75" customHeight="1" x14ac:dyDescent="0.3">
      <c r="A331" s="21" t="s">
        <v>331</v>
      </c>
      <c r="B331" s="15"/>
      <c r="C331" s="15">
        <v>278.39999999999998</v>
      </c>
      <c r="D331" s="1">
        <f t="shared" ref="D331:E331" si="226">C331*1.03</f>
        <v>286.75200000000001</v>
      </c>
      <c r="E331" s="1">
        <f t="shared" si="226"/>
        <v>295.35455999999999</v>
      </c>
    </row>
    <row r="332" spans="1:5" ht="15.75" customHeight="1" x14ac:dyDescent="0.3">
      <c r="A332" s="21" t="s">
        <v>332</v>
      </c>
      <c r="B332" s="15"/>
      <c r="C332" s="15">
        <v>160.65</v>
      </c>
      <c r="D332" s="1">
        <f t="shared" ref="D332:E332" si="227">C332*1.03</f>
        <v>165.46950000000001</v>
      </c>
      <c r="E332" s="1">
        <f t="shared" si="227"/>
        <v>170.43358500000002</v>
      </c>
    </row>
    <row r="333" spans="1:5" ht="15.75" hidden="1" customHeight="1" x14ac:dyDescent="0.3">
      <c r="A333" s="13" t="s">
        <v>333</v>
      </c>
      <c r="B333" s="15"/>
      <c r="C333" s="15"/>
      <c r="D333" s="1"/>
      <c r="E333" s="1"/>
    </row>
    <row r="334" spans="1:5" ht="15.75" customHeight="1" x14ac:dyDescent="0.3">
      <c r="A334" s="13" t="s">
        <v>334</v>
      </c>
      <c r="B334" s="15"/>
      <c r="C334" s="15">
        <v>535.5</v>
      </c>
      <c r="D334" s="1">
        <f t="shared" ref="D334:E334" si="228">SUM(C334*1.03)</f>
        <v>551.56500000000005</v>
      </c>
      <c r="E334" s="1">
        <f t="shared" si="228"/>
        <v>568.11195000000009</v>
      </c>
    </row>
    <row r="335" spans="1:5" ht="15.75" customHeight="1" x14ac:dyDescent="0.3">
      <c r="A335" s="13" t="s">
        <v>335</v>
      </c>
      <c r="B335" s="15"/>
      <c r="C335" s="15">
        <v>8500</v>
      </c>
      <c r="D335" s="1">
        <f t="shared" ref="D335:E335" si="229">SUM(C335*1.03)</f>
        <v>8755</v>
      </c>
      <c r="E335" s="1">
        <f t="shared" si="229"/>
        <v>9017.65</v>
      </c>
    </row>
    <row r="336" spans="1:5" ht="15.75" customHeight="1" x14ac:dyDescent="0.3">
      <c r="A336" s="13" t="s">
        <v>336</v>
      </c>
      <c r="B336" s="15"/>
      <c r="C336" s="15">
        <f>400</f>
        <v>400</v>
      </c>
      <c r="D336" s="1">
        <f t="shared" ref="D336:E336" si="230">C336*1.03</f>
        <v>412</v>
      </c>
      <c r="E336" s="1">
        <f t="shared" si="230"/>
        <v>424.36</v>
      </c>
    </row>
    <row r="337" spans="1:5" ht="15.75" customHeight="1" x14ac:dyDescent="0.3">
      <c r="A337" s="13" t="s">
        <v>337</v>
      </c>
      <c r="B337" s="16"/>
      <c r="C337" s="17">
        <f>(((((((((((((C317)+(C318))+(C319))+(C320))+(C321))+(C322))+(C323))+(C324))+(C325))+(C326))+(C327))+(C328))+(C333))+(C336)+C329+C330+C331+C332+C334+C335</f>
        <v>164359.52999999997</v>
      </c>
      <c r="D337" s="17">
        <f t="shared" ref="D337:E337" si="231">SUM(D318:D336)</f>
        <v>169290.31590000002</v>
      </c>
      <c r="E337" s="17">
        <f t="shared" si="231"/>
        <v>174369.02537699998</v>
      </c>
    </row>
    <row r="338" spans="1:5" ht="15.75" customHeight="1" x14ac:dyDescent="0.3">
      <c r="A338" s="13" t="s">
        <v>338</v>
      </c>
      <c r="B338" s="14"/>
      <c r="C338" s="14"/>
      <c r="D338" s="1"/>
      <c r="E338" s="1"/>
    </row>
    <row r="339" spans="1:5" ht="15.75" hidden="1" customHeight="1" x14ac:dyDescent="0.3">
      <c r="A339" s="13" t="s">
        <v>339</v>
      </c>
      <c r="B339" s="15"/>
      <c r="C339" s="15"/>
      <c r="D339" s="1"/>
      <c r="E339" s="1"/>
    </row>
    <row r="340" spans="1:5" ht="15.75" customHeight="1" x14ac:dyDescent="0.3">
      <c r="A340" s="13" t="s">
        <v>340</v>
      </c>
      <c r="B340" s="15"/>
      <c r="C340" s="15">
        <v>4000</v>
      </c>
      <c r="D340" s="1">
        <f t="shared" ref="D340:E340" si="232">C340*1.03</f>
        <v>4120</v>
      </c>
      <c r="E340" s="1">
        <f t="shared" si="232"/>
        <v>4243.6000000000004</v>
      </c>
    </row>
    <row r="341" spans="1:5" ht="15.75" customHeight="1" x14ac:dyDescent="0.3">
      <c r="A341" s="13" t="s">
        <v>341</v>
      </c>
      <c r="B341" s="15"/>
      <c r="C341" s="15">
        <v>3500</v>
      </c>
      <c r="D341" s="1">
        <f t="shared" ref="D341:E341" si="233">C341*1.03</f>
        <v>3605</v>
      </c>
      <c r="E341" s="1">
        <f t="shared" si="233"/>
        <v>3713.15</v>
      </c>
    </row>
    <row r="342" spans="1:5" ht="15.75" customHeight="1" x14ac:dyDescent="0.3">
      <c r="A342" s="28" t="s">
        <v>342</v>
      </c>
      <c r="B342" s="15"/>
      <c r="C342" s="15">
        <v>4200</v>
      </c>
      <c r="D342" s="1">
        <f t="shared" ref="D342:E342" si="234">C342*1.03</f>
        <v>4326</v>
      </c>
      <c r="E342" s="1">
        <f t="shared" si="234"/>
        <v>4455.78</v>
      </c>
    </row>
    <row r="343" spans="1:5" ht="15.75" customHeight="1" x14ac:dyDescent="0.3">
      <c r="A343" s="13" t="s">
        <v>343</v>
      </c>
      <c r="B343" s="15"/>
      <c r="C343" s="15">
        <v>6000</v>
      </c>
      <c r="D343" s="1">
        <f t="shared" ref="D343:E343" si="235">C343*1.03</f>
        <v>6180</v>
      </c>
      <c r="E343" s="1">
        <f t="shared" si="235"/>
        <v>6365.4000000000005</v>
      </c>
    </row>
    <row r="344" spans="1:5" ht="15.75" customHeight="1" x14ac:dyDescent="0.3">
      <c r="A344" s="13" t="s">
        <v>344</v>
      </c>
      <c r="B344" s="15"/>
      <c r="C344" s="15">
        <v>2500</v>
      </c>
      <c r="D344" s="1">
        <f t="shared" ref="D344:E344" si="236">C344*1.03</f>
        <v>2575</v>
      </c>
      <c r="E344" s="1">
        <f t="shared" si="236"/>
        <v>2652.25</v>
      </c>
    </row>
    <row r="345" spans="1:5" ht="15.75" customHeight="1" x14ac:dyDescent="0.3">
      <c r="A345" s="13" t="s">
        <v>345</v>
      </c>
      <c r="B345" s="15"/>
      <c r="C345" s="15">
        <v>650</v>
      </c>
      <c r="D345" s="1">
        <f t="shared" ref="D345:E345" si="237">C345*1.03</f>
        <v>669.5</v>
      </c>
      <c r="E345" s="1">
        <f t="shared" si="237"/>
        <v>689.58500000000004</v>
      </c>
    </row>
    <row r="346" spans="1:5" ht="15.75" customHeight="1" x14ac:dyDescent="0.3">
      <c r="A346" s="13" t="s">
        <v>346</v>
      </c>
      <c r="B346" s="15"/>
      <c r="C346" s="15">
        <v>3500</v>
      </c>
      <c r="D346" s="1">
        <f t="shared" ref="D346:E346" si="238">C346*1.03</f>
        <v>3605</v>
      </c>
      <c r="E346" s="1">
        <f t="shared" si="238"/>
        <v>3713.15</v>
      </c>
    </row>
    <row r="347" spans="1:5" ht="15.75" hidden="1" customHeight="1" x14ac:dyDescent="0.3">
      <c r="A347" s="13" t="s">
        <v>347</v>
      </c>
      <c r="B347" s="15"/>
      <c r="C347" s="15"/>
      <c r="D347" s="1"/>
      <c r="E347" s="1"/>
    </row>
    <row r="348" spans="1:5" ht="15.75" customHeight="1" x14ac:dyDescent="0.3">
      <c r="A348" s="28" t="s">
        <v>348</v>
      </c>
      <c r="B348" s="14"/>
      <c r="C348" s="14">
        <v>1000</v>
      </c>
      <c r="D348" s="1">
        <f t="shared" ref="D348:E348" si="239">C348*1.03</f>
        <v>1030</v>
      </c>
      <c r="E348" s="1">
        <f t="shared" si="239"/>
        <v>1060.9000000000001</v>
      </c>
    </row>
    <row r="349" spans="1:5" ht="15.75" customHeight="1" x14ac:dyDescent="0.3">
      <c r="A349" s="13" t="s">
        <v>349</v>
      </c>
      <c r="B349" s="14"/>
      <c r="C349" s="14"/>
      <c r="D349" s="1"/>
      <c r="E349" s="1"/>
    </row>
    <row r="350" spans="1:5" ht="15.75" customHeight="1" x14ac:dyDescent="0.3">
      <c r="A350" s="13" t="s">
        <v>350</v>
      </c>
      <c r="B350" s="16"/>
      <c r="C350" s="17">
        <f>(((((((((C338)+(C339))+(C340))+(C341))+(C343))+(C344))+(C345))+(C346))+(C347))+(C349)+C342+C348</f>
        <v>25350</v>
      </c>
      <c r="D350" s="17">
        <f>SUM(D339:D348)</f>
        <v>26110.5</v>
      </c>
      <c r="E350" s="17">
        <f>SUM(E339:E349)</f>
        <v>26893.815000000002</v>
      </c>
    </row>
    <row r="351" spans="1:5" ht="15.75" customHeight="1" x14ac:dyDescent="0.3">
      <c r="A351" s="13" t="s">
        <v>351</v>
      </c>
      <c r="B351" s="16"/>
      <c r="C351" s="17">
        <f t="shared" ref="C351:E351" si="240">(((((((C237)+(C264))+(C287))+(C299))+(C308))+(C316))+(C337))+(C350)</f>
        <v>674163.89999999991</v>
      </c>
      <c r="D351" s="17">
        <f t="shared" si="240"/>
        <v>694552.06500000006</v>
      </c>
      <c r="E351" s="17">
        <f t="shared" si="240"/>
        <v>723517.7729499999</v>
      </c>
    </row>
    <row r="352" spans="1:5" ht="15.75" customHeight="1" x14ac:dyDescent="0.3">
      <c r="A352" s="13" t="s">
        <v>352</v>
      </c>
      <c r="B352" s="14"/>
      <c r="C352" s="14"/>
      <c r="D352" s="1"/>
      <c r="E352" s="1"/>
    </row>
    <row r="353" spans="1:5" ht="15.75" customHeight="1" x14ac:dyDescent="0.3">
      <c r="A353" s="13" t="s">
        <v>353</v>
      </c>
      <c r="B353" s="15"/>
      <c r="C353" s="15">
        <v>97064</v>
      </c>
      <c r="D353" s="1">
        <f t="shared" ref="D353:E353" si="241">SUM(C353*1.03)</f>
        <v>99975.92</v>
      </c>
      <c r="E353" s="1">
        <f t="shared" si="241"/>
        <v>102975.1976</v>
      </c>
    </row>
    <row r="354" spans="1:5" ht="15.75" customHeight="1" x14ac:dyDescent="0.3">
      <c r="A354" s="13" t="s">
        <v>354</v>
      </c>
      <c r="B354" s="15"/>
      <c r="C354" s="15">
        <v>7425.4</v>
      </c>
      <c r="D354" s="1">
        <f t="shared" ref="D354:E354" si="242">D353*0.0765</f>
        <v>7648.1578799999997</v>
      </c>
      <c r="E354" s="1">
        <f t="shared" si="242"/>
        <v>7877.6026163999995</v>
      </c>
    </row>
    <row r="355" spans="1:5" ht="15.75" customHeight="1" x14ac:dyDescent="0.3">
      <c r="A355" s="13" t="s">
        <v>355</v>
      </c>
      <c r="B355" s="15"/>
      <c r="C355" s="15">
        <v>556.79999999999995</v>
      </c>
      <c r="D355" s="1">
        <v>888</v>
      </c>
      <c r="E355" s="1">
        <f t="shared" ref="E355:E356" si="243">D355*1.03</f>
        <v>914.64</v>
      </c>
    </row>
    <row r="356" spans="1:5" ht="15.75" customHeight="1" x14ac:dyDescent="0.3">
      <c r="A356" s="13" t="s">
        <v>356</v>
      </c>
      <c r="B356" s="15"/>
      <c r="C356" s="15">
        <v>2532.4</v>
      </c>
      <c r="D356" s="1">
        <v>1600</v>
      </c>
      <c r="E356" s="1">
        <f t="shared" si="243"/>
        <v>1648</v>
      </c>
    </row>
    <row r="357" spans="1:5" ht="15.75" hidden="1" customHeight="1" x14ac:dyDescent="0.3">
      <c r="A357" s="13" t="s">
        <v>357</v>
      </c>
      <c r="D357" s="1"/>
      <c r="E357" s="1"/>
    </row>
    <row r="358" spans="1:5" ht="15.75" customHeight="1" x14ac:dyDescent="0.3">
      <c r="A358" s="13" t="s">
        <v>358</v>
      </c>
      <c r="B358" s="15"/>
      <c r="C358" s="15">
        <v>8500</v>
      </c>
      <c r="D358" s="1">
        <f>SUM(C358*1.03)</f>
        <v>8755</v>
      </c>
      <c r="E358" s="1">
        <f>D358*1.03</f>
        <v>9017.65</v>
      </c>
    </row>
    <row r="359" spans="1:5" ht="15.75" customHeight="1" x14ac:dyDescent="0.3">
      <c r="A359" s="13" t="s">
        <v>359</v>
      </c>
      <c r="B359" s="15"/>
      <c r="C359" s="15">
        <v>69615</v>
      </c>
      <c r="D359" s="1">
        <f t="shared" ref="D359:E359" si="244">C359*1.05</f>
        <v>73095.75</v>
      </c>
      <c r="E359" s="1">
        <f t="shared" si="244"/>
        <v>76750.537500000006</v>
      </c>
    </row>
    <row r="360" spans="1:5" ht="15.75" customHeight="1" x14ac:dyDescent="0.3">
      <c r="A360" s="13" t="s">
        <v>360</v>
      </c>
      <c r="B360" s="15"/>
      <c r="C360" s="15">
        <v>5325.55</v>
      </c>
      <c r="D360" s="1">
        <f t="shared" ref="D360:E360" si="245">D359*0.0765</f>
        <v>5591.8248750000002</v>
      </c>
      <c r="E360" s="1">
        <f t="shared" si="245"/>
        <v>5871.4161187500004</v>
      </c>
    </row>
    <row r="361" spans="1:5" ht="15.75" customHeight="1" x14ac:dyDescent="0.3">
      <c r="A361" s="13" t="s">
        <v>361</v>
      </c>
      <c r="B361" s="15"/>
      <c r="C361" s="15">
        <v>278.39999999999998</v>
      </c>
      <c r="D361" s="1">
        <f t="shared" ref="D361:E361" si="246">C361*1.03</f>
        <v>286.75200000000001</v>
      </c>
      <c r="E361" s="1">
        <f t="shared" si="246"/>
        <v>295.35455999999999</v>
      </c>
    </row>
    <row r="362" spans="1:5" ht="15.75" customHeight="1" x14ac:dyDescent="0.3">
      <c r="A362" s="13" t="s">
        <v>362</v>
      </c>
      <c r="B362" s="15"/>
      <c r="C362" s="15">
        <v>1816.26</v>
      </c>
      <c r="D362" s="1">
        <v>700</v>
      </c>
      <c r="E362" s="1">
        <v>700</v>
      </c>
    </row>
    <row r="363" spans="1:5" ht="15.75" customHeight="1" x14ac:dyDescent="0.3">
      <c r="A363" s="13" t="s">
        <v>363</v>
      </c>
      <c r="B363" s="15"/>
      <c r="C363" s="15">
        <v>8500</v>
      </c>
      <c r="D363" s="1">
        <f t="shared" ref="D363:E363" si="247">C363*1.03</f>
        <v>8755</v>
      </c>
      <c r="E363" s="1">
        <f t="shared" si="247"/>
        <v>9017.65</v>
      </c>
    </row>
    <row r="364" spans="1:5" ht="15.75" customHeight="1" x14ac:dyDescent="0.3">
      <c r="A364" s="28" t="s">
        <v>364</v>
      </c>
      <c r="B364" s="15"/>
      <c r="C364" s="15">
        <v>1392.3</v>
      </c>
      <c r="D364" s="1">
        <f t="shared" ref="D364:E364" si="248">C364*1.03</f>
        <v>1434.069</v>
      </c>
      <c r="E364" s="1">
        <f t="shared" si="248"/>
        <v>1477.0910699999999</v>
      </c>
    </row>
    <row r="365" spans="1:5" ht="15.75" customHeight="1" x14ac:dyDescent="0.3">
      <c r="A365" s="13" t="s">
        <v>365</v>
      </c>
      <c r="B365" s="15"/>
      <c r="C365" s="15">
        <v>100</v>
      </c>
      <c r="D365" s="1">
        <f t="shared" ref="D365:E365" si="249">C365*1.03</f>
        <v>103</v>
      </c>
      <c r="E365" s="1">
        <f t="shared" si="249"/>
        <v>106.09</v>
      </c>
    </row>
    <row r="366" spans="1:5" ht="15.75" customHeight="1" x14ac:dyDescent="0.3">
      <c r="A366" s="13" t="s">
        <v>366</v>
      </c>
      <c r="B366" s="15"/>
      <c r="C366" s="15">
        <f>10000</f>
        <v>10000</v>
      </c>
      <c r="D366" s="1">
        <v>11000</v>
      </c>
      <c r="E366" s="1">
        <f t="shared" ref="E366:E367" si="250">D366*1.03</f>
        <v>11330</v>
      </c>
    </row>
    <row r="367" spans="1:5" ht="15.75" customHeight="1" x14ac:dyDescent="0.3">
      <c r="A367" s="13" t="s">
        <v>367</v>
      </c>
      <c r="B367" s="15"/>
      <c r="C367" s="15">
        <v>72000</v>
      </c>
      <c r="D367" s="1">
        <v>65520</v>
      </c>
      <c r="E367" s="1">
        <f t="shared" si="250"/>
        <v>67485.600000000006</v>
      </c>
    </row>
    <row r="368" spans="1:5" ht="15.75" customHeight="1" x14ac:dyDescent="0.3">
      <c r="A368" s="13" t="s">
        <v>368</v>
      </c>
      <c r="B368" s="15"/>
      <c r="C368" s="15">
        <v>150</v>
      </c>
      <c r="D368" s="1">
        <f t="shared" ref="D368:E368" si="251">C368*1.03</f>
        <v>154.5</v>
      </c>
      <c r="E368" s="1">
        <f t="shared" si="251"/>
        <v>159.13499999999999</v>
      </c>
    </row>
    <row r="369" spans="1:256" ht="15.75" customHeight="1" x14ac:dyDescent="0.3">
      <c r="A369" s="13" t="s">
        <v>369</v>
      </c>
      <c r="B369" s="15"/>
      <c r="C369" s="15">
        <v>4000</v>
      </c>
      <c r="D369" s="1">
        <v>3120</v>
      </c>
      <c r="E369" s="1">
        <f t="shared" ref="E369:E374" si="252">D369*1.03</f>
        <v>3213.6</v>
      </c>
    </row>
    <row r="370" spans="1:256" ht="15.75" customHeight="1" x14ac:dyDescent="0.3">
      <c r="A370" s="13" t="s">
        <v>370</v>
      </c>
      <c r="B370" s="15"/>
      <c r="C370" s="15">
        <v>66000</v>
      </c>
      <c r="D370" s="1">
        <f>SUM(C370*1.03)</f>
        <v>67980</v>
      </c>
      <c r="E370" s="1">
        <f t="shared" si="252"/>
        <v>70019.400000000009</v>
      </c>
    </row>
    <row r="371" spans="1:256" ht="15.75" customHeight="1" x14ac:dyDescent="0.3">
      <c r="A371" s="13" t="s">
        <v>371</v>
      </c>
      <c r="B371" s="15"/>
      <c r="C371" s="15">
        <v>20000</v>
      </c>
      <c r="D371" s="1">
        <v>14000</v>
      </c>
      <c r="E371" s="1">
        <f t="shared" si="252"/>
        <v>14420</v>
      </c>
    </row>
    <row r="372" spans="1:256" ht="15.75" customHeight="1" x14ac:dyDescent="0.3">
      <c r="A372" s="13" t="s">
        <v>372</v>
      </c>
      <c r="B372" s="15"/>
      <c r="C372" s="15">
        <v>2500</v>
      </c>
      <c r="D372" s="1">
        <v>1560</v>
      </c>
      <c r="E372" s="1">
        <f t="shared" si="252"/>
        <v>1606.8</v>
      </c>
    </row>
    <row r="373" spans="1:256" ht="15.75" customHeight="1" x14ac:dyDescent="0.3">
      <c r="A373" s="13" t="s">
        <v>373</v>
      </c>
      <c r="B373" s="15"/>
      <c r="C373" s="15">
        <v>45000</v>
      </c>
      <c r="D373" s="1">
        <v>46800</v>
      </c>
      <c r="E373" s="1">
        <f t="shared" si="252"/>
        <v>48204</v>
      </c>
    </row>
    <row r="374" spans="1:256" ht="15.75" customHeight="1" x14ac:dyDescent="0.3">
      <c r="A374" s="13" t="s">
        <v>374</v>
      </c>
      <c r="B374" s="15"/>
      <c r="C374" s="15">
        <v>15000</v>
      </c>
      <c r="D374" s="1">
        <v>11700</v>
      </c>
      <c r="E374" s="1">
        <f t="shared" si="252"/>
        <v>12051</v>
      </c>
    </row>
    <row r="375" spans="1:256" ht="15.75" customHeight="1" x14ac:dyDescent="0.3">
      <c r="A375" s="13" t="s">
        <v>375</v>
      </c>
      <c r="B375" s="15"/>
      <c r="C375" s="15">
        <v>10000</v>
      </c>
      <c r="D375" s="1">
        <f t="shared" ref="D375:E375" si="253">C375*1.03</f>
        <v>10300</v>
      </c>
      <c r="E375" s="1">
        <f t="shared" si="253"/>
        <v>10609</v>
      </c>
    </row>
    <row r="376" spans="1:256" ht="15.75" customHeight="1" x14ac:dyDescent="0.3">
      <c r="A376" s="21" t="s">
        <v>376</v>
      </c>
      <c r="B376" s="35"/>
      <c r="C376" s="36">
        <v>5000</v>
      </c>
      <c r="D376" s="37">
        <f t="shared" ref="D376:E376" si="254">C376*1.03</f>
        <v>5150</v>
      </c>
      <c r="E376" s="37">
        <f t="shared" si="254"/>
        <v>5304.5</v>
      </c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24"/>
      <c r="AU376" s="24"/>
      <c r="AV376" s="24"/>
      <c r="AW376" s="24"/>
      <c r="AX376" s="24"/>
      <c r="AY376" s="24"/>
      <c r="AZ376" s="24"/>
      <c r="BA376" s="24"/>
      <c r="BB376" s="24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  <c r="CF376" s="24"/>
      <c r="CG376" s="24"/>
      <c r="CH376" s="24"/>
      <c r="CI376" s="24"/>
      <c r="CJ376" s="24"/>
      <c r="CK376" s="24"/>
      <c r="CL376" s="24"/>
      <c r="CM376" s="24"/>
      <c r="CN376" s="24"/>
      <c r="CO376" s="24"/>
      <c r="CP376" s="24"/>
      <c r="CQ376" s="24"/>
      <c r="CR376" s="24"/>
      <c r="CS376" s="24"/>
      <c r="CT376" s="24"/>
      <c r="CU376" s="24"/>
      <c r="CV376" s="24"/>
      <c r="CW376" s="24"/>
      <c r="CX376" s="24"/>
      <c r="CY376" s="24"/>
      <c r="CZ376" s="24"/>
      <c r="DA376" s="24"/>
      <c r="DB376" s="24"/>
      <c r="DC376" s="24"/>
      <c r="DD376" s="24"/>
      <c r="DE376" s="24"/>
      <c r="DF376" s="24"/>
      <c r="DG376" s="24"/>
      <c r="DH376" s="24"/>
      <c r="DI376" s="24"/>
      <c r="DJ376" s="24"/>
      <c r="DK376" s="24"/>
      <c r="DL376" s="24"/>
      <c r="DM376" s="24"/>
      <c r="DN376" s="24"/>
      <c r="DO376" s="24"/>
      <c r="DP376" s="24"/>
      <c r="DQ376" s="24"/>
      <c r="DR376" s="24"/>
      <c r="DS376" s="24"/>
      <c r="DT376" s="24"/>
      <c r="DU376" s="24"/>
      <c r="DV376" s="24"/>
      <c r="DW376" s="24"/>
      <c r="DX376" s="24"/>
      <c r="DY376" s="24"/>
      <c r="DZ376" s="24"/>
      <c r="EA376" s="24"/>
      <c r="EB376" s="24"/>
      <c r="EC376" s="24"/>
      <c r="ED376" s="24"/>
      <c r="EE376" s="24"/>
      <c r="EF376" s="24"/>
      <c r="EG376" s="24"/>
      <c r="EH376" s="24"/>
      <c r="EI376" s="24"/>
      <c r="EJ376" s="24"/>
      <c r="EK376" s="24"/>
      <c r="EL376" s="24"/>
      <c r="EM376" s="24"/>
      <c r="EN376" s="24"/>
      <c r="EO376" s="24"/>
      <c r="EP376" s="24"/>
      <c r="EQ376" s="24"/>
      <c r="ER376" s="24"/>
      <c r="ES376" s="24"/>
      <c r="ET376" s="24"/>
      <c r="EU376" s="24"/>
      <c r="EV376" s="24"/>
      <c r="EW376" s="24"/>
      <c r="EX376" s="24"/>
      <c r="EY376" s="24"/>
      <c r="EZ376" s="24"/>
      <c r="FA376" s="24"/>
      <c r="FB376" s="24"/>
      <c r="FC376" s="24"/>
      <c r="FD376" s="24"/>
      <c r="FE376" s="24"/>
      <c r="FF376" s="24"/>
      <c r="FG376" s="24"/>
      <c r="FH376" s="24"/>
      <c r="FI376" s="24"/>
      <c r="FJ376" s="24"/>
      <c r="FK376" s="24"/>
      <c r="FL376" s="24"/>
      <c r="FM376" s="24"/>
      <c r="FN376" s="24"/>
      <c r="FO376" s="24"/>
      <c r="FP376" s="24"/>
      <c r="FQ376" s="24"/>
      <c r="FR376" s="24"/>
      <c r="FS376" s="24"/>
      <c r="FT376" s="24"/>
      <c r="FU376" s="24"/>
      <c r="FV376" s="24"/>
      <c r="FW376" s="24"/>
      <c r="FX376" s="24"/>
      <c r="FY376" s="24"/>
      <c r="FZ376" s="24"/>
      <c r="GA376" s="24"/>
      <c r="GB376" s="24"/>
      <c r="GC376" s="24"/>
      <c r="GD376" s="24"/>
      <c r="GE376" s="24"/>
      <c r="GF376" s="24"/>
      <c r="GG376" s="24"/>
      <c r="GH376" s="24"/>
      <c r="GI376" s="24"/>
      <c r="GJ376" s="24"/>
      <c r="GK376" s="24"/>
      <c r="GL376" s="24"/>
      <c r="GM376" s="24"/>
      <c r="GN376" s="24"/>
      <c r="GO376" s="24"/>
      <c r="GP376" s="24"/>
      <c r="GQ376" s="24"/>
      <c r="GR376" s="24"/>
      <c r="GS376" s="24"/>
      <c r="GT376" s="24"/>
      <c r="GU376" s="24"/>
      <c r="GV376" s="24"/>
      <c r="GW376" s="24"/>
      <c r="GX376" s="24"/>
      <c r="GY376" s="24"/>
      <c r="GZ376" s="24"/>
      <c r="HA376" s="24"/>
      <c r="HB376" s="24"/>
      <c r="HC376" s="24"/>
      <c r="HD376" s="24"/>
      <c r="HE376" s="24"/>
      <c r="HF376" s="24"/>
      <c r="HG376" s="24"/>
      <c r="HH376" s="24"/>
      <c r="HI376" s="24"/>
      <c r="HJ376" s="24"/>
      <c r="HK376" s="24"/>
      <c r="HL376" s="24"/>
      <c r="HM376" s="24"/>
      <c r="HN376" s="24"/>
      <c r="HO376" s="24"/>
      <c r="HP376" s="24"/>
      <c r="HQ376" s="24"/>
      <c r="HR376" s="24"/>
      <c r="HS376" s="24"/>
      <c r="HT376" s="24"/>
      <c r="HU376" s="24"/>
      <c r="HV376" s="24"/>
      <c r="HW376" s="24"/>
      <c r="HX376" s="24"/>
      <c r="HY376" s="24"/>
      <c r="HZ376" s="24"/>
      <c r="IA376" s="24"/>
      <c r="IB376" s="24"/>
      <c r="IC376" s="24"/>
      <c r="ID376" s="24"/>
      <c r="IE376" s="24"/>
      <c r="IF376" s="24"/>
      <c r="IG376" s="24"/>
      <c r="IH376" s="24"/>
      <c r="II376" s="24"/>
      <c r="IJ376" s="24"/>
      <c r="IK376" s="24"/>
      <c r="IL376" s="24"/>
      <c r="IM376" s="24"/>
      <c r="IN376" s="24"/>
      <c r="IO376" s="24"/>
      <c r="IP376" s="24"/>
      <c r="IQ376" s="24"/>
      <c r="IR376" s="24"/>
      <c r="IS376" s="24"/>
      <c r="IT376" s="24"/>
      <c r="IU376" s="24"/>
      <c r="IV376" s="24"/>
    </row>
    <row r="377" spans="1:256" ht="15.75" customHeight="1" x14ac:dyDescent="0.3">
      <c r="A377" s="13" t="s">
        <v>377</v>
      </c>
      <c r="B377" s="15"/>
      <c r="C377" s="15">
        <v>40000</v>
      </c>
      <c r="D377" s="1">
        <f>SUM(C377*1.03)</f>
        <v>41200</v>
      </c>
      <c r="E377" s="1">
        <f>D377*1.03</f>
        <v>42436</v>
      </c>
    </row>
    <row r="378" spans="1:256" ht="15.75" customHeight="1" x14ac:dyDescent="0.3">
      <c r="A378" s="13" t="s">
        <v>378</v>
      </c>
      <c r="B378" s="16"/>
      <c r="C378" s="17">
        <f t="shared" ref="C378:E378" si="255">SUM(C353:C377)</f>
        <v>492756.11</v>
      </c>
      <c r="D378" s="17">
        <f t="shared" si="255"/>
        <v>487317.97375499998</v>
      </c>
      <c r="E378" s="17">
        <f t="shared" si="255"/>
        <v>503490.26446515002</v>
      </c>
    </row>
    <row r="379" spans="1:256" ht="15.75" customHeight="1" x14ac:dyDescent="0.3">
      <c r="A379" s="13" t="s">
        <v>379</v>
      </c>
      <c r="B379" s="14"/>
      <c r="C379" s="14"/>
      <c r="D379" s="1"/>
      <c r="E379" s="1"/>
    </row>
    <row r="380" spans="1:256" ht="15.75" customHeight="1" x14ac:dyDescent="0.3">
      <c r="A380" s="13" t="s">
        <v>380</v>
      </c>
      <c r="B380" s="15"/>
      <c r="C380" s="15">
        <v>15000</v>
      </c>
      <c r="D380" s="1">
        <f t="shared" ref="D380:E380" si="256">SUM(C380*1.03)</f>
        <v>15450</v>
      </c>
      <c r="E380" s="1">
        <f t="shared" si="256"/>
        <v>15913.5</v>
      </c>
    </row>
    <row r="381" spans="1:256" ht="15.75" customHeight="1" x14ac:dyDescent="0.3">
      <c r="A381" s="13" t="s">
        <v>381</v>
      </c>
      <c r="B381" s="15"/>
      <c r="C381" s="15">
        <v>1147.5</v>
      </c>
      <c r="D381" s="1">
        <f t="shared" ref="D381:E381" si="257">SUM(C381*1.03)</f>
        <v>1181.925</v>
      </c>
      <c r="E381" s="1">
        <f t="shared" si="257"/>
        <v>1217.38275</v>
      </c>
    </row>
    <row r="382" spans="1:256" ht="15.75" customHeight="1" x14ac:dyDescent="0.3">
      <c r="A382" s="13" t="s">
        <v>382</v>
      </c>
      <c r="B382" s="15"/>
      <c r="C382" s="15">
        <v>278.39999999999998</v>
      </c>
      <c r="D382" s="1">
        <f t="shared" ref="D382:E382" si="258">SUM(C382*1.03)</f>
        <v>286.75200000000001</v>
      </c>
      <c r="E382" s="1">
        <f t="shared" si="258"/>
        <v>295.35455999999999</v>
      </c>
    </row>
    <row r="383" spans="1:256" ht="15.75" customHeight="1" x14ac:dyDescent="0.3">
      <c r="A383" s="13" t="s">
        <v>383</v>
      </c>
      <c r="B383" s="15"/>
      <c r="C383" s="15">
        <v>619.04999999999995</v>
      </c>
      <c r="D383" s="1">
        <f t="shared" ref="D383:E383" si="259">SUM(C383*1.03)</f>
        <v>637.62149999999997</v>
      </c>
      <c r="E383" s="1">
        <f t="shared" si="259"/>
        <v>656.75014499999997</v>
      </c>
    </row>
    <row r="384" spans="1:256" ht="15.75" customHeight="1" x14ac:dyDescent="0.3">
      <c r="A384" s="13" t="s">
        <v>384</v>
      </c>
      <c r="B384" s="15"/>
      <c r="C384" s="15">
        <v>229212</v>
      </c>
      <c r="D384" s="1">
        <f t="shared" ref="D384:E384" si="260">SUM(C384*1.03)</f>
        <v>236088.36000000002</v>
      </c>
      <c r="E384" s="1">
        <f t="shared" si="260"/>
        <v>243171.01080000002</v>
      </c>
    </row>
    <row r="385" spans="1:5" ht="15.75" customHeight="1" x14ac:dyDescent="0.3">
      <c r="A385" s="13" t="s">
        <v>385</v>
      </c>
      <c r="B385" s="15"/>
      <c r="C385" s="15">
        <v>17534.72</v>
      </c>
      <c r="D385" s="1">
        <f t="shared" ref="D385:E385" si="261">SUM(C385*1.03)</f>
        <v>18060.761600000002</v>
      </c>
      <c r="E385" s="1">
        <f t="shared" si="261"/>
        <v>18602.584448000001</v>
      </c>
    </row>
    <row r="386" spans="1:5" ht="15.75" customHeight="1" x14ac:dyDescent="0.3">
      <c r="A386" s="13" t="s">
        <v>386</v>
      </c>
      <c r="B386" s="15"/>
      <c r="C386" s="15">
        <v>1670.4</v>
      </c>
      <c r="D386" s="1">
        <f t="shared" ref="D386:E386" si="262">SUM(C386*1.03)</f>
        <v>1720.5120000000002</v>
      </c>
      <c r="E386" s="1">
        <f t="shared" si="262"/>
        <v>1772.1273600000002</v>
      </c>
    </row>
    <row r="387" spans="1:5" ht="15.75" customHeight="1" x14ac:dyDescent="0.3">
      <c r="A387" s="13" t="s">
        <v>387</v>
      </c>
      <c r="B387" s="15"/>
      <c r="C387" s="15">
        <v>9459.58</v>
      </c>
      <c r="D387" s="1">
        <f t="shared" ref="D387:E387" si="263">SUM(C387*1.03)</f>
        <v>9743.367400000001</v>
      </c>
      <c r="E387" s="1">
        <f t="shared" si="263"/>
        <v>10035.668422000001</v>
      </c>
    </row>
    <row r="388" spans="1:5" ht="15.75" customHeight="1" x14ac:dyDescent="0.3">
      <c r="A388" s="13" t="s">
        <v>388</v>
      </c>
      <c r="B388" s="15"/>
      <c r="C388" s="15">
        <v>42500</v>
      </c>
      <c r="D388" s="1">
        <f t="shared" ref="D388:E388" si="264">SUM(C388*1.03)</f>
        <v>43775</v>
      </c>
      <c r="E388" s="1">
        <f t="shared" si="264"/>
        <v>45088.25</v>
      </c>
    </row>
    <row r="389" spans="1:5" ht="15.75" customHeight="1" x14ac:dyDescent="0.3">
      <c r="A389" s="13" t="s">
        <v>389</v>
      </c>
      <c r="B389" s="15"/>
      <c r="C389" s="15">
        <v>100000</v>
      </c>
      <c r="D389" s="1">
        <f t="shared" ref="D389:D390" si="265">SUM(C389*1.03)</f>
        <v>103000</v>
      </c>
      <c r="E389" s="1">
        <f t="shared" ref="E389:E390" si="266">D389*1.03</f>
        <v>106090</v>
      </c>
    </row>
    <row r="390" spans="1:5" ht="15.75" customHeight="1" x14ac:dyDescent="0.3">
      <c r="A390" s="13" t="s">
        <v>390</v>
      </c>
      <c r="B390" s="15"/>
      <c r="C390" s="15">
        <v>20000</v>
      </c>
      <c r="D390" s="1">
        <f t="shared" si="265"/>
        <v>20600</v>
      </c>
      <c r="E390" s="1">
        <f t="shared" si="266"/>
        <v>21218</v>
      </c>
    </row>
    <row r="391" spans="1:5" ht="15.75" customHeight="1" x14ac:dyDescent="0.3">
      <c r="A391" s="13" t="s">
        <v>391</v>
      </c>
      <c r="B391" s="15"/>
      <c r="C391" s="15">
        <v>2000</v>
      </c>
      <c r="D391" s="1">
        <f t="shared" ref="D391:E391" si="267">C391*1.03</f>
        <v>2060</v>
      </c>
      <c r="E391" s="1">
        <f t="shared" si="267"/>
        <v>2121.8000000000002</v>
      </c>
    </row>
    <row r="392" spans="1:5" ht="15.75" hidden="1" customHeight="1" x14ac:dyDescent="0.3">
      <c r="A392" s="13" t="s">
        <v>392</v>
      </c>
      <c r="B392" s="15"/>
      <c r="C392" s="15">
        <v>0</v>
      </c>
      <c r="D392" s="1">
        <f t="shared" ref="D392:E392" si="268">C392*1.03</f>
        <v>0</v>
      </c>
      <c r="E392" s="1">
        <f t="shared" si="268"/>
        <v>0</v>
      </c>
    </row>
    <row r="393" spans="1:5" ht="15.75" hidden="1" customHeight="1" x14ac:dyDescent="0.3">
      <c r="A393" s="28" t="s">
        <v>393</v>
      </c>
      <c r="B393" s="15"/>
      <c r="C393" s="15">
        <v>0</v>
      </c>
      <c r="D393" s="1">
        <f t="shared" ref="D393:E393" si="269">C393*1.03</f>
        <v>0</v>
      </c>
      <c r="E393" s="1">
        <f t="shared" si="269"/>
        <v>0</v>
      </c>
    </row>
    <row r="394" spans="1:5" ht="15.75" customHeight="1" x14ac:dyDescent="0.3">
      <c r="A394" s="13" t="s">
        <v>394</v>
      </c>
      <c r="B394" s="15"/>
      <c r="C394" s="15">
        <v>60000</v>
      </c>
      <c r="D394" s="1">
        <f>SUM(C394*1.03)</f>
        <v>61800</v>
      </c>
      <c r="E394" s="1">
        <f>D394*1.03</f>
        <v>63654</v>
      </c>
    </row>
    <row r="395" spans="1:5" ht="15.75" customHeight="1" x14ac:dyDescent="0.3">
      <c r="A395" s="13" t="s">
        <v>395</v>
      </c>
      <c r="B395" s="15"/>
      <c r="C395" s="15">
        <v>200</v>
      </c>
      <c r="D395" s="1">
        <f t="shared" ref="D395:E395" si="270">C395*1.03</f>
        <v>206</v>
      </c>
      <c r="E395" s="1">
        <f t="shared" si="270"/>
        <v>212.18</v>
      </c>
    </row>
    <row r="396" spans="1:5" ht="15.75" customHeight="1" x14ac:dyDescent="0.3">
      <c r="A396" s="13" t="s">
        <v>396</v>
      </c>
      <c r="B396" s="15"/>
      <c r="C396" s="15">
        <v>500</v>
      </c>
      <c r="D396" s="1">
        <f>SUM(C396*1.03)</f>
        <v>515</v>
      </c>
      <c r="E396" s="1">
        <f>D396*1.03</f>
        <v>530.45000000000005</v>
      </c>
    </row>
    <row r="397" spans="1:5" ht="15.75" customHeight="1" x14ac:dyDescent="0.3">
      <c r="A397" s="13" t="s">
        <v>397</v>
      </c>
      <c r="B397" s="16"/>
      <c r="C397" s="17">
        <f t="shared" ref="C397:E397" si="271">SUM(C380:C396)</f>
        <v>500121.65000000008</v>
      </c>
      <c r="D397" s="17">
        <f t="shared" si="271"/>
        <v>515125.29950000002</v>
      </c>
      <c r="E397" s="17">
        <f t="shared" si="271"/>
        <v>530579.05848500005</v>
      </c>
    </row>
    <row r="398" spans="1:5" ht="15.75" customHeight="1" x14ac:dyDescent="0.3">
      <c r="A398" s="13" t="s">
        <v>398</v>
      </c>
      <c r="B398" s="14"/>
      <c r="C398" s="14"/>
      <c r="D398" s="1"/>
      <c r="E398" s="1"/>
    </row>
    <row r="399" spans="1:5" ht="15.75" customHeight="1" x14ac:dyDescent="0.3">
      <c r="A399" s="13" t="s">
        <v>399</v>
      </c>
      <c r="B399" s="15"/>
      <c r="C399" s="15">
        <v>2500</v>
      </c>
      <c r="D399" s="1">
        <f t="shared" ref="D399:E399" si="272">C399*1.03</f>
        <v>2575</v>
      </c>
      <c r="E399" s="1">
        <f t="shared" si="272"/>
        <v>2652.25</v>
      </c>
    </row>
    <row r="400" spans="1:5" ht="15.75" customHeight="1" x14ac:dyDescent="0.3">
      <c r="A400" s="13" t="s">
        <v>400</v>
      </c>
      <c r="B400" s="15"/>
      <c r="C400" s="15">
        <v>60000</v>
      </c>
      <c r="D400" s="1">
        <f t="shared" ref="D400:E400" si="273">C400*1.03</f>
        <v>61800</v>
      </c>
      <c r="E400" s="1">
        <f t="shared" si="273"/>
        <v>63654</v>
      </c>
    </row>
    <row r="401" spans="1:5" ht="15.75" customHeight="1" x14ac:dyDescent="0.3">
      <c r="A401" s="13" t="s">
        <v>401</v>
      </c>
      <c r="B401" s="15"/>
      <c r="C401" s="15">
        <v>1500</v>
      </c>
      <c r="D401" s="1">
        <f t="shared" ref="D401:E401" si="274">C401*1.03</f>
        <v>1545</v>
      </c>
      <c r="E401" s="1">
        <f t="shared" si="274"/>
        <v>1591.3500000000001</v>
      </c>
    </row>
    <row r="402" spans="1:5" ht="15.75" customHeight="1" x14ac:dyDescent="0.3">
      <c r="A402" s="13" t="s">
        <v>402</v>
      </c>
      <c r="B402" s="15"/>
      <c r="C402" s="15">
        <v>35000</v>
      </c>
      <c r="D402" s="1">
        <f t="shared" ref="D402:E402" si="275">C402*1.03</f>
        <v>36050</v>
      </c>
      <c r="E402" s="1">
        <f t="shared" si="275"/>
        <v>37131.5</v>
      </c>
    </row>
    <row r="403" spans="1:5" ht="15.75" customHeight="1" x14ac:dyDescent="0.3">
      <c r="A403" s="13" t="s">
        <v>403</v>
      </c>
      <c r="B403" s="15"/>
      <c r="C403" s="15">
        <v>1000</v>
      </c>
      <c r="D403" s="1">
        <f t="shared" ref="D403:E403" si="276">C403*1.03</f>
        <v>1030</v>
      </c>
      <c r="E403" s="1">
        <f t="shared" si="276"/>
        <v>1060.9000000000001</v>
      </c>
    </row>
    <row r="404" spans="1:5" ht="15.75" customHeight="1" x14ac:dyDescent="0.3">
      <c r="A404" s="13" t="s">
        <v>404</v>
      </c>
      <c r="B404" s="15"/>
      <c r="C404" s="15">
        <v>90000</v>
      </c>
      <c r="D404" s="1">
        <f t="shared" ref="D404:E404" si="277">C404*1.03</f>
        <v>92700</v>
      </c>
      <c r="E404" s="1">
        <f t="shared" si="277"/>
        <v>95481</v>
      </c>
    </row>
    <row r="405" spans="1:5" ht="15.75" customHeight="1" x14ac:dyDescent="0.3">
      <c r="A405" s="13" t="s">
        <v>405</v>
      </c>
      <c r="B405" s="15"/>
      <c r="C405" s="15">
        <v>6885</v>
      </c>
      <c r="D405" s="1">
        <f t="shared" ref="D405:E405" si="278">SUM(D404*0.0765)*1.03</f>
        <v>7304.2965000000004</v>
      </c>
      <c r="E405" s="1">
        <f t="shared" si="278"/>
        <v>7523.4253949999993</v>
      </c>
    </row>
    <row r="406" spans="1:5" ht="15.75" customHeight="1" x14ac:dyDescent="0.3">
      <c r="A406" s="13" t="s">
        <v>406</v>
      </c>
      <c r="B406" s="15"/>
      <c r="C406" s="15">
        <v>556.79999999999995</v>
      </c>
      <c r="D406" s="1">
        <f>SUM(C406*1.03)</f>
        <v>573.50400000000002</v>
      </c>
      <c r="E406" s="1">
        <f>D406*1.03</f>
        <v>590.70911999999998</v>
      </c>
    </row>
    <row r="407" spans="1:5" ht="15.75" customHeight="1" x14ac:dyDescent="0.3">
      <c r="A407" s="13" t="s">
        <v>407</v>
      </c>
      <c r="B407" s="15"/>
      <c r="C407" s="15">
        <v>2348.1</v>
      </c>
      <c r="D407" s="1">
        <f t="shared" ref="D407:E407" si="279">D404*0.035</f>
        <v>3244.5000000000005</v>
      </c>
      <c r="E407" s="1">
        <f t="shared" si="279"/>
        <v>3341.8350000000005</v>
      </c>
    </row>
    <row r="408" spans="1:5" ht="15.75" customHeight="1" x14ac:dyDescent="0.3">
      <c r="A408" s="13" t="s">
        <v>408</v>
      </c>
      <c r="B408" s="15"/>
      <c r="C408" s="15">
        <v>900</v>
      </c>
      <c r="D408" s="1">
        <f t="shared" ref="D408:E408" si="280">C408*1.03</f>
        <v>927</v>
      </c>
      <c r="E408" s="1">
        <f t="shared" si="280"/>
        <v>954.81000000000006</v>
      </c>
    </row>
    <row r="409" spans="1:5" ht="15.75" customHeight="1" x14ac:dyDescent="0.3">
      <c r="A409" s="13" t="s">
        <v>409</v>
      </c>
      <c r="B409" s="15"/>
      <c r="C409" s="15">
        <v>17000</v>
      </c>
      <c r="D409" s="1">
        <f t="shared" ref="D409:E409" si="281">C409*1.03</f>
        <v>17510</v>
      </c>
      <c r="E409" s="1">
        <f t="shared" si="281"/>
        <v>18035.3</v>
      </c>
    </row>
    <row r="410" spans="1:5" ht="15.75" customHeight="1" x14ac:dyDescent="0.3">
      <c r="A410" s="28" t="s">
        <v>410</v>
      </c>
      <c r="B410" s="15"/>
      <c r="C410" s="15">
        <v>200</v>
      </c>
      <c r="D410" s="1">
        <v>203</v>
      </c>
      <c r="E410" s="1">
        <f>D410*1.03</f>
        <v>209.09</v>
      </c>
    </row>
    <row r="411" spans="1:5" ht="15.75" customHeight="1" x14ac:dyDescent="0.3">
      <c r="A411" s="13" t="s">
        <v>411</v>
      </c>
      <c r="B411" s="15"/>
      <c r="C411" s="15">
        <v>500</v>
      </c>
      <c r="D411" s="1">
        <f t="shared" ref="D411:E411" si="282">C411*1.03</f>
        <v>515</v>
      </c>
      <c r="E411" s="1">
        <f t="shared" si="282"/>
        <v>530.45000000000005</v>
      </c>
    </row>
    <row r="412" spans="1:5" ht="15.75" hidden="1" customHeight="1" x14ac:dyDescent="0.3">
      <c r="A412" s="13" t="s">
        <v>412</v>
      </c>
      <c r="B412" s="15"/>
      <c r="C412" s="15"/>
      <c r="D412" s="1"/>
      <c r="E412" s="1"/>
    </row>
    <row r="413" spans="1:5" ht="15.75" customHeight="1" x14ac:dyDescent="0.3">
      <c r="A413" s="13" t="s">
        <v>413</v>
      </c>
      <c r="B413" s="16"/>
      <c r="C413" s="17">
        <f>(((((((((((((C398)+(C399))+(C400))+(C401))+(C402))+(C403))+(C404))+(C405))+(C406))+(C407))+(C408))+(C409))+(C411))+(C412)+C410</f>
        <v>218389.9</v>
      </c>
      <c r="D413" s="17">
        <f t="shared" ref="D413:E413" si="283">SUM(D399:D412)</f>
        <v>225977.30049999998</v>
      </c>
      <c r="E413" s="17">
        <f t="shared" si="283"/>
        <v>232756.619515</v>
      </c>
    </row>
    <row r="414" spans="1:5" ht="15.75" customHeight="1" x14ac:dyDescent="0.3">
      <c r="A414" s="13" t="s">
        <v>414</v>
      </c>
      <c r="B414" s="14"/>
      <c r="C414" s="14"/>
      <c r="D414" s="1"/>
      <c r="E414" s="1"/>
    </row>
    <row r="415" spans="1:5" ht="15.75" customHeight="1" x14ac:dyDescent="0.3">
      <c r="A415" s="13" t="s">
        <v>415</v>
      </c>
      <c r="B415" s="15"/>
      <c r="C415" s="15">
        <v>20000</v>
      </c>
      <c r="D415" s="1">
        <f t="shared" ref="D415:E415" si="284">C415*1.03</f>
        <v>20600</v>
      </c>
      <c r="E415" s="1">
        <f t="shared" si="284"/>
        <v>21218</v>
      </c>
    </row>
    <row r="416" spans="1:5" ht="15.75" customHeight="1" x14ac:dyDescent="0.3">
      <c r="A416" s="13" t="s">
        <v>416</v>
      </c>
      <c r="B416" s="16"/>
      <c r="C416" s="17">
        <f>(C414)+(C415)</f>
        <v>20000</v>
      </c>
      <c r="D416" s="17">
        <f t="shared" ref="D416:E416" si="285">SUM(D415)</f>
        <v>20600</v>
      </c>
      <c r="E416" s="17">
        <f t="shared" si="285"/>
        <v>21218</v>
      </c>
    </row>
    <row r="417" spans="1:6" ht="15.75" customHeight="1" x14ac:dyDescent="0.3">
      <c r="A417" s="13" t="s">
        <v>417</v>
      </c>
      <c r="B417" s="14"/>
      <c r="C417" s="14"/>
      <c r="D417" s="1"/>
      <c r="E417" s="1"/>
    </row>
    <row r="418" spans="1:6" ht="15.75" customHeight="1" x14ac:dyDescent="0.3">
      <c r="A418" s="13" t="s">
        <v>418</v>
      </c>
      <c r="B418" s="14"/>
      <c r="C418" s="14">
        <v>12500</v>
      </c>
      <c r="D418" s="1">
        <f t="shared" ref="D418:E418" si="286">SUM(C418*1.03)</f>
        <v>12875</v>
      </c>
      <c r="E418" s="1">
        <f t="shared" si="286"/>
        <v>13261.25</v>
      </c>
    </row>
    <row r="419" spans="1:6" ht="15.75" customHeight="1" x14ac:dyDescent="0.3">
      <c r="A419" s="13" t="s">
        <v>419</v>
      </c>
      <c r="B419" s="15"/>
      <c r="C419" s="15">
        <v>135000</v>
      </c>
      <c r="D419" s="1">
        <f t="shared" ref="D419:E419" si="287">SUM(C419*1.03)</f>
        <v>139050</v>
      </c>
      <c r="E419" s="1">
        <f t="shared" si="287"/>
        <v>143221.5</v>
      </c>
    </row>
    <row r="420" spans="1:6" ht="15.75" customHeight="1" x14ac:dyDescent="0.3">
      <c r="A420" s="13" t="s">
        <v>420</v>
      </c>
      <c r="B420" s="15"/>
      <c r="C420" s="15">
        <v>85000</v>
      </c>
      <c r="D420" s="1">
        <f>SUM(C420*1.03)</f>
        <v>87550</v>
      </c>
      <c r="E420" s="1">
        <f>D420*1.03</f>
        <v>90176.5</v>
      </c>
    </row>
    <row r="421" spans="1:6" ht="15.75" customHeight="1" x14ac:dyDescent="0.3">
      <c r="A421" s="38" t="s">
        <v>421</v>
      </c>
      <c r="B421" s="39"/>
      <c r="C421" s="39">
        <v>71991.02</v>
      </c>
      <c r="D421" s="40">
        <v>25009</v>
      </c>
      <c r="E421" s="40">
        <v>0</v>
      </c>
      <c r="F421" s="41" t="s">
        <v>422</v>
      </c>
    </row>
    <row r="422" spans="1:6" ht="15.75" customHeight="1" x14ac:dyDescent="0.3">
      <c r="A422" s="13" t="s">
        <v>423</v>
      </c>
      <c r="B422" s="16"/>
      <c r="C422" s="17">
        <f>(C419)+(C420)+C421+C418</f>
        <v>304491.02</v>
      </c>
      <c r="D422" s="17">
        <f>SUM(D418+D419+D420+D421)</f>
        <v>264484</v>
      </c>
      <c r="E422" s="17">
        <f>(E419)+(E420)+E417</f>
        <v>233398</v>
      </c>
    </row>
    <row r="423" spans="1:6" ht="15.75" customHeight="1" x14ac:dyDescent="0.3">
      <c r="A423" s="13" t="s">
        <v>424</v>
      </c>
      <c r="B423" s="16"/>
      <c r="C423" s="17">
        <f t="shared" ref="C423:E423" si="288">((((((((C128)+(C191))+(C236))+(C351))+(C378))+(C397))+(C413))+(C416))+(C422)</f>
        <v>4149080.2199999997</v>
      </c>
      <c r="D423" s="17">
        <f t="shared" si="288"/>
        <v>4162605.5298800003</v>
      </c>
      <c r="E423" s="17">
        <f t="shared" si="288"/>
        <v>4316182.9241207503</v>
      </c>
    </row>
    <row r="424" spans="1:6" ht="15.75" customHeight="1" x14ac:dyDescent="0.3">
      <c r="A424" s="13" t="s">
        <v>425</v>
      </c>
      <c r="B424" s="16"/>
      <c r="C424" s="17">
        <f t="shared" ref="C424:E424" si="289">(C51)</f>
        <v>4149080.2199999997</v>
      </c>
      <c r="D424" s="17">
        <f t="shared" si="289"/>
        <v>4735057.0058959182</v>
      </c>
      <c r="E424" s="17">
        <f t="shared" si="289"/>
        <v>5351135.5150748361</v>
      </c>
    </row>
    <row r="425" spans="1:6" ht="15.75" customHeight="1" x14ac:dyDescent="0.3">
      <c r="A425" s="13" t="s">
        <v>426</v>
      </c>
      <c r="B425" s="16"/>
      <c r="C425" s="42">
        <f t="shared" ref="C425:E425" si="290">(C424)-C423</f>
        <v>0</v>
      </c>
      <c r="D425" s="17">
        <f t="shared" si="290"/>
        <v>572451.47601591796</v>
      </c>
      <c r="E425" s="17">
        <f t="shared" si="290"/>
        <v>1034952.5909540858</v>
      </c>
      <c r="F425" s="43" t="s">
        <v>427</v>
      </c>
    </row>
    <row r="426" spans="1:6" ht="15.75" customHeight="1" x14ac:dyDescent="0.3">
      <c r="A426" s="13"/>
      <c r="B426" s="14"/>
      <c r="C426" s="14"/>
      <c r="D426" s="1"/>
      <c r="E426" s="1"/>
      <c r="F426" s="43" t="s">
        <v>428</v>
      </c>
    </row>
    <row r="427" spans="1:6" ht="15.75" customHeight="1" x14ac:dyDescent="0.3">
      <c r="A427" s="2"/>
      <c r="D427" s="1"/>
      <c r="E427" s="1"/>
      <c r="F427" s="43"/>
    </row>
    <row r="428" spans="1:6" ht="15.75" customHeight="1" x14ac:dyDescent="0.3">
      <c r="A428" s="2"/>
      <c r="D428" s="1"/>
      <c r="E428" s="1"/>
    </row>
    <row r="429" spans="1:6" ht="15.75" customHeight="1" x14ac:dyDescent="0.3">
      <c r="A429" s="47"/>
      <c r="B429" s="45"/>
      <c r="C429" s="45"/>
      <c r="D429" s="1"/>
      <c r="E429" s="1"/>
    </row>
    <row r="430" spans="1:6" ht="15.75" customHeight="1" x14ac:dyDescent="0.3">
      <c r="A430" s="2"/>
      <c r="D430" s="1"/>
      <c r="E430" s="1"/>
    </row>
    <row r="431" spans="1:6" ht="15.75" customHeight="1" x14ac:dyDescent="0.3">
      <c r="A431" s="2"/>
      <c r="D431" s="1"/>
      <c r="E431" s="1"/>
    </row>
    <row r="432" spans="1:6" ht="15.75" customHeight="1" x14ac:dyDescent="0.3">
      <c r="A432" s="2"/>
      <c r="D432" s="1"/>
      <c r="E432" s="1"/>
    </row>
    <row r="433" spans="1:5" ht="15.75" customHeight="1" x14ac:dyDescent="0.3">
      <c r="A433" s="2"/>
      <c r="D433" s="1"/>
      <c r="E433" s="1"/>
    </row>
    <row r="434" spans="1:5" ht="15.75" customHeight="1" x14ac:dyDescent="0.3">
      <c r="A434" s="2"/>
      <c r="D434" s="1"/>
      <c r="E434" s="1"/>
    </row>
    <row r="435" spans="1:5" ht="15.75" customHeight="1" x14ac:dyDescent="0.3">
      <c r="A435" s="2"/>
      <c r="D435" s="1"/>
      <c r="E435" s="1"/>
    </row>
    <row r="436" spans="1:5" ht="15.75" customHeight="1" x14ac:dyDescent="0.3">
      <c r="A436" s="2"/>
      <c r="D436" s="1"/>
      <c r="E436" s="1"/>
    </row>
    <row r="437" spans="1:5" ht="15.75" customHeight="1" x14ac:dyDescent="0.3">
      <c r="A437" s="2"/>
      <c r="D437" s="1"/>
      <c r="E437" s="1"/>
    </row>
    <row r="438" spans="1:5" ht="15.75" customHeight="1" x14ac:dyDescent="0.3">
      <c r="A438" s="2"/>
      <c r="D438" s="1"/>
      <c r="E438" s="1"/>
    </row>
    <row r="439" spans="1:5" ht="15.75" customHeight="1" x14ac:dyDescent="0.3">
      <c r="A439" s="2"/>
      <c r="D439" s="1"/>
      <c r="E439" s="1"/>
    </row>
    <row r="440" spans="1:5" ht="15.75" customHeight="1" x14ac:dyDescent="0.3">
      <c r="A440" s="2"/>
      <c r="D440" s="1"/>
      <c r="E440" s="1"/>
    </row>
    <row r="441" spans="1:5" ht="15.75" customHeight="1" x14ac:dyDescent="0.3">
      <c r="A441" s="2"/>
      <c r="D441" s="1"/>
      <c r="E441" s="1"/>
    </row>
    <row r="442" spans="1:5" ht="15.75" customHeight="1" x14ac:dyDescent="0.3">
      <c r="A442" s="2"/>
      <c r="D442" s="1"/>
      <c r="E442" s="1"/>
    </row>
    <row r="443" spans="1:5" ht="15.75" customHeight="1" x14ac:dyDescent="0.3">
      <c r="A443" s="2"/>
      <c r="D443" s="1"/>
      <c r="E443" s="1"/>
    </row>
    <row r="444" spans="1:5" ht="15.75" customHeight="1" x14ac:dyDescent="0.3">
      <c r="A444" s="2"/>
      <c r="D444" s="1"/>
      <c r="E444" s="1"/>
    </row>
    <row r="445" spans="1:5" ht="15.75" customHeight="1" x14ac:dyDescent="0.3">
      <c r="A445" s="2"/>
      <c r="D445" s="1"/>
      <c r="E445" s="1"/>
    </row>
    <row r="446" spans="1:5" ht="15.75" customHeight="1" x14ac:dyDescent="0.3">
      <c r="A446" s="2"/>
      <c r="D446" s="1"/>
      <c r="E446" s="1"/>
    </row>
    <row r="447" spans="1:5" ht="15.75" customHeight="1" x14ac:dyDescent="0.3">
      <c r="A447" s="2"/>
      <c r="D447" s="1"/>
      <c r="E447" s="1"/>
    </row>
    <row r="448" spans="1:5" ht="15.75" customHeight="1" x14ac:dyDescent="0.3">
      <c r="A448" s="2"/>
      <c r="D448" s="1"/>
      <c r="E448" s="1"/>
    </row>
    <row r="449" spans="1:5" ht="15.75" customHeight="1" x14ac:dyDescent="0.3">
      <c r="A449" s="2"/>
      <c r="D449" s="1"/>
      <c r="E449" s="1"/>
    </row>
    <row r="450" spans="1:5" ht="15.75" customHeight="1" x14ac:dyDescent="0.3">
      <c r="A450" s="2"/>
      <c r="D450" s="1"/>
      <c r="E450" s="1"/>
    </row>
    <row r="451" spans="1:5" ht="15.75" customHeight="1" x14ac:dyDescent="0.3">
      <c r="A451" s="2"/>
      <c r="D451" s="1"/>
      <c r="E451" s="1"/>
    </row>
    <row r="452" spans="1:5" ht="15.75" customHeight="1" x14ac:dyDescent="0.3">
      <c r="A452" s="2"/>
      <c r="D452" s="1"/>
      <c r="E452" s="1"/>
    </row>
    <row r="453" spans="1:5" ht="15.75" customHeight="1" x14ac:dyDescent="0.3">
      <c r="A453" s="2"/>
      <c r="D453" s="1"/>
      <c r="E453" s="1"/>
    </row>
    <row r="454" spans="1:5" ht="15.75" customHeight="1" x14ac:dyDescent="0.3">
      <c r="A454" s="2"/>
      <c r="D454" s="1"/>
      <c r="E454" s="1"/>
    </row>
    <row r="455" spans="1:5" ht="15.75" customHeight="1" x14ac:dyDescent="0.3">
      <c r="A455" s="2"/>
      <c r="D455" s="1"/>
      <c r="E455" s="1"/>
    </row>
    <row r="456" spans="1:5" ht="15.75" customHeight="1" x14ac:dyDescent="0.3">
      <c r="A456" s="2"/>
      <c r="D456" s="1"/>
      <c r="E456" s="1"/>
    </row>
    <row r="457" spans="1:5" ht="15.75" customHeight="1" x14ac:dyDescent="0.3">
      <c r="A457" s="2"/>
      <c r="D457" s="1"/>
      <c r="E457" s="1"/>
    </row>
    <row r="458" spans="1:5" ht="15.75" customHeight="1" x14ac:dyDescent="0.3">
      <c r="A458" s="2"/>
      <c r="D458" s="1"/>
      <c r="E458" s="1"/>
    </row>
    <row r="459" spans="1:5" ht="15.75" customHeight="1" x14ac:dyDescent="0.3">
      <c r="A459" s="2"/>
      <c r="D459" s="1"/>
      <c r="E459" s="1"/>
    </row>
    <row r="460" spans="1:5" ht="15.75" customHeight="1" x14ac:dyDescent="0.3">
      <c r="A460" s="2"/>
      <c r="D460" s="1"/>
      <c r="E460" s="1"/>
    </row>
    <row r="461" spans="1:5" ht="15.75" customHeight="1" x14ac:dyDescent="0.3">
      <c r="A461" s="2"/>
      <c r="D461" s="1"/>
      <c r="E461" s="1"/>
    </row>
    <row r="462" spans="1:5" ht="15.75" customHeight="1" x14ac:dyDescent="0.3">
      <c r="A462" s="2"/>
      <c r="D462" s="1"/>
      <c r="E462" s="1"/>
    </row>
    <row r="463" spans="1:5" ht="15.75" customHeight="1" x14ac:dyDescent="0.3">
      <c r="A463" s="2"/>
      <c r="D463" s="1"/>
      <c r="E463" s="1"/>
    </row>
    <row r="464" spans="1:5" ht="15.75" customHeight="1" x14ac:dyDescent="0.3">
      <c r="A464" s="2"/>
      <c r="D464" s="1"/>
      <c r="E464" s="1"/>
    </row>
    <row r="465" spans="1:5" ht="15.75" customHeight="1" x14ac:dyDescent="0.3">
      <c r="A465" s="2"/>
      <c r="D465" s="1"/>
      <c r="E465" s="1"/>
    </row>
    <row r="466" spans="1:5" ht="15.75" customHeight="1" x14ac:dyDescent="0.3">
      <c r="A466" s="2"/>
      <c r="D466" s="1"/>
      <c r="E466" s="1"/>
    </row>
    <row r="467" spans="1:5" ht="15.75" customHeight="1" x14ac:dyDescent="0.3">
      <c r="A467" s="2"/>
      <c r="D467" s="1"/>
      <c r="E467" s="1"/>
    </row>
    <row r="468" spans="1:5" ht="15.75" customHeight="1" x14ac:dyDescent="0.3">
      <c r="A468" s="2"/>
      <c r="D468" s="1"/>
      <c r="E468" s="1"/>
    </row>
    <row r="469" spans="1:5" ht="15.75" customHeight="1" x14ac:dyDescent="0.3">
      <c r="A469" s="2"/>
      <c r="D469" s="1"/>
      <c r="E469" s="1"/>
    </row>
    <row r="470" spans="1:5" ht="15.75" customHeight="1" x14ac:dyDescent="0.3">
      <c r="A470" s="2"/>
      <c r="D470" s="1"/>
      <c r="E470" s="1"/>
    </row>
    <row r="471" spans="1:5" ht="15.75" customHeight="1" x14ac:dyDescent="0.3">
      <c r="A471" s="2"/>
      <c r="D471" s="1"/>
      <c r="E471" s="1"/>
    </row>
    <row r="472" spans="1:5" ht="15.75" customHeight="1" x14ac:dyDescent="0.3">
      <c r="A472" s="2"/>
      <c r="D472" s="1"/>
      <c r="E472" s="1"/>
    </row>
    <row r="473" spans="1:5" ht="15.75" customHeight="1" x14ac:dyDescent="0.3">
      <c r="A473" s="2"/>
      <c r="D473" s="1"/>
      <c r="E473" s="1"/>
    </row>
    <row r="474" spans="1:5" ht="15.75" customHeight="1" x14ac:dyDescent="0.3">
      <c r="A474" s="2"/>
      <c r="D474" s="1"/>
      <c r="E474" s="1"/>
    </row>
    <row r="475" spans="1:5" ht="15.75" customHeight="1" x14ac:dyDescent="0.3">
      <c r="A475" s="2"/>
      <c r="D475" s="1"/>
      <c r="E475" s="1"/>
    </row>
    <row r="476" spans="1:5" ht="15.75" customHeight="1" x14ac:dyDescent="0.3">
      <c r="A476" s="2"/>
      <c r="D476" s="1"/>
      <c r="E476" s="1"/>
    </row>
    <row r="477" spans="1:5" ht="15.75" customHeight="1" x14ac:dyDescent="0.3">
      <c r="A477" s="2"/>
      <c r="D477" s="1"/>
      <c r="E477" s="1"/>
    </row>
    <row r="478" spans="1:5" ht="15.75" customHeight="1" x14ac:dyDescent="0.3">
      <c r="A478" s="2"/>
      <c r="D478" s="1"/>
      <c r="E478" s="1"/>
    </row>
    <row r="479" spans="1:5" ht="15.75" customHeight="1" x14ac:dyDescent="0.3">
      <c r="A479" s="2"/>
      <c r="D479" s="1"/>
      <c r="E479" s="1"/>
    </row>
    <row r="480" spans="1:5" ht="15.75" customHeight="1" x14ac:dyDescent="0.3">
      <c r="A480" s="2"/>
      <c r="D480" s="1"/>
      <c r="E480" s="1"/>
    </row>
    <row r="481" spans="1:5" ht="15.75" customHeight="1" x14ac:dyDescent="0.3">
      <c r="A481" s="2"/>
      <c r="D481" s="1"/>
      <c r="E481" s="1"/>
    </row>
    <row r="482" spans="1:5" ht="15.75" customHeight="1" x14ac:dyDescent="0.3">
      <c r="A482" s="2"/>
      <c r="D482" s="1"/>
      <c r="E482" s="1"/>
    </row>
    <row r="483" spans="1:5" ht="15.75" customHeight="1" x14ac:dyDescent="0.3">
      <c r="A483" s="2"/>
      <c r="D483" s="1"/>
      <c r="E483" s="1"/>
    </row>
    <row r="484" spans="1:5" ht="15.75" customHeight="1" x14ac:dyDescent="0.3">
      <c r="A484" s="2"/>
      <c r="D484" s="1"/>
      <c r="E484" s="1"/>
    </row>
    <row r="485" spans="1:5" ht="15.75" customHeight="1" x14ac:dyDescent="0.3">
      <c r="A485" s="2"/>
      <c r="D485" s="1"/>
      <c r="E485" s="1"/>
    </row>
    <row r="486" spans="1:5" ht="15.75" customHeight="1" x14ac:dyDescent="0.3">
      <c r="A486" s="2"/>
      <c r="D486" s="1"/>
      <c r="E486" s="1"/>
    </row>
    <row r="487" spans="1:5" ht="15.75" customHeight="1" x14ac:dyDescent="0.3">
      <c r="A487" s="2"/>
      <c r="D487" s="1"/>
      <c r="E487" s="1"/>
    </row>
    <row r="488" spans="1:5" ht="15.75" customHeight="1" x14ac:dyDescent="0.3">
      <c r="A488" s="2"/>
      <c r="D488" s="1"/>
      <c r="E488" s="1"/>
    </row>
    <row r="489" spans="1:5" ht="15.75" customHeight="1" x14ac:dyDescent="0.3">
      <c r="A489" s="2"/>
      <c r="D489" s="1"/>
      <c r="E489" s="1"/>
    </row>
    <row r="490" spans="1:5" ht="15.75" customHeight="1" x14ac:dyDescent="0.3">
      <c r="A490" s="2"/>
      <c r="D490" s="1"/>
      <c r="E490" s="1"/>
    </row>
    <row r="491" spans="1:5" ht="15.75" customHeight="1" x14ac:dyDescent="0.3">
      <c r="A491" s="2"/>
      <c r="D491" s="1"/>
      <c r="E491" s="1"/>
    </row>
    <row r="492" spans="1:5" ht="15.75" customHeight="1" x14ac:dyDescent="0.3">
      <c r="A492" s="2"/>
      <c r="D492" s="1"/>
      <c r="E492" s="1"/>
    </row>
    <row r="493" spans="1:5" ht="15.75" customHeight="1" x14ac:dyDescent="0.3">
      <c r="A493" s="2"/>
      <c r="D493" s="1"/>
      <c r="E493" s="1"/>
    </row>
    <row r="494" spans="1:5" ht="15.75" customHeight="1" x14ac:dyDescent="0.3">
      <c r="A494" s="2"/>
      <c r="D494" s="1"/>
      <c r="E494" s="1"/>
    </row>
    <row r="495" spans="1:5" ht="15.75" customHeight="1" x14ac:dyDescent="0.3">
      <c r="A495" s="2"/>
      <c r="D495" s="1"/>
      <c r="E495" s="1"/>
    </row>
    <row r="496" spans="1:5" ht="15.75" customHeight="1" x14ac:dyDescent="0.3">
      <c r="A496" s="2"/>
      <c r="D496" s="1"/>
      <c r="E496" s="1"/>
    </row>
    <row r="497" spans="1:5" ht="15.75" customHeight="1" x14ac:dyDescent="0.3">
      <c r="A497" s="2"/>
      <c r="D497" s="1"/>
      <c r="E497" s="1"/>
    </row>
    <row r="498" spans="1:5" ht="15.75" customHeight="1" x14ac:dyDescent="0.3">
      <c r="A498" s="2"/>
      <c r="D498" s="1"/>
      <c r="E498" s="1"/>
    </row>
    <row r="499" spans="1:5" ht="15.75" customHeight="1" x14ac:dyDescent="0.3">
      <c r="A499" s="2"/>
      <c r="D499" s="1"/>
      <c r="E499" s="1"/>
    </row>
    <row r="500" spans="1:5" ht="15.75" customHeight="1" x14ac:dyDescent="0.3">
      <c r="A500" s="2"/>
      <c r="D500" s="1"/>
      <c r="E500" s="1"/>
    </row>
    <row r="501" spans="1:5" ht="15.75" customHeight="1" x14ac:dyDescent="0.3">
      <c r="A501" s="2"/>
      <c r="D501" s="1"/>
      <c r="E501" s="1"/>
    </row>
    <row r="502" spans="1:5" ht="15.75" customHeight="1" x14ac:dyDescent="0.3">
      <c r="A502" s="2"/>
      <c r="D502" s="1"/>
      <c r="E502" s="1"/>
    </row>
    <row r="503" spans="1:5" ht="15.75" customHeight="1" x14ac:dyDescent="0.3">
      <c r="A503" s="2"/>
      <c r="D503" s="1"/>
      <c r="E503" s="1"/>
    </row>
    <row r="504" spans="1:5" ht="15.75" customHeight="1" x14ac:dyDescent="0.3">
      <c r="A504" s="2"/>
      <c r="D504" s="1"/>
      <c r="E504" s="1"/>
    </row>
    <row r="505" spans="1:5" ht="15.75" customHeight="1" x14ac:dyDescent="0.3">
      <c r="A505" s="2"/>
      <c r="D505" s="1"/>
      <c r="E505" s="1"/>
    </row>
    <row r="506" spans="1:5" ht="15.75" customHeight="1" x14ac:dyDescent="0.3">
      <c r="A506" s="2"/>
      <c r="D506" s="1"/>
      <c r="E506" s="1"/>
    </row>
    <row r="507" spans="1:5" ht="15.75" customHeight="1" x14ac:dyDescent="0.3">
      <c r="A507" s="2"/>
      <c r="D507" s="1"/>
      <c r="E507" s="1"/>
    </row>
    <row r="508" spans="1:5" ht="15.75" customHeight="1" x14ac:dyDescent="0.3">
      <c r="A508" s="2"/>
      <c r="D508" s="1"/>
      <c r="E508" s="1"/>
    </row>
    <row r="509" spans="1:5" ht="15.75" customHeight="1" x14ac:dyDescent="0.3">
      <c r="A509" s="2"/>
      <c r="D509" s="1"/>
      <c r="E509" s="1"/>
    </row>
    <row r="510" spans="1:5" ht="15.75" customHeight="1" x14ac:dyDescent="0.3">
      <c r="A510" s="2"/>
      <c r="D510" s="1"/>
      <c r="E510" s="1"/>
    </row>
    <row r="511" spans="1:5" ht="15.75" customHeight="1" x14ac:dyDescent="0.3">
      <c r="A511" s="2"/>
      <c r="D511" s="1"/>
      <c r="E511" s="1"/>
    </row>
    <row r="512" spans="1:5" ht="15.75" customHeight="1" x14ac:dyDescent="0.3">
      <c r="A512" s="2"/>
      <c r="D512" s="1"/>
      <c r="E512" s="1"/>
    </row>
    <row r="513" spans="1:5" ht="15.75" customHeight="1" x14ac:dyDescent="0.3">
      <c r="A513" s="2"/>
      <c r="D513" s="1"/>
      <c r="E513" s="1"/>
    </row>
    <row r="514" spans="1:5" ht="15.75" customHeight="1" x14ac:dyDescent="0.3">
      <c r="A514" s="2"/>
      <c r="D514" s="1"/>
      <c r="E514" s="1"/>
    </row>
    <row r="515" spans="1:5" ht="15.75" customHeight="1" x14ac:dyDescent="0.3">
      <c r="A515" s="2"/>
      <c r="D515" s="1"/>
      <c r="E515" s="1"/>
    </row>
    <row r="516" spans="1:5" ht="15.75" customHeight="1" x14ac:dyDescent="0.3">
      <c r="A516" s="2"/>
      <c r="D516" s="1"/>
      <c r="E516" s="1"/>
    </row>
    <row r="517" spans="1:5" ht="15.75" customHeight="1" x14ac:dyDescent="0.3">
      <c r="A517" s="2"/>
      <c r="D517" s="1"/>
      <c r="E517" s="1"/>
    </row>
    <row r="518" spans="1:5" ht="15.75" customHeight="1" x14ac:dyDescent="0.3">
      <c r="A518" s="2"/>
      <c r="D518" s="1"/>
      <c r="E518" s="1"/>
    </row>
    <row r="519" spans="1:5" ht="15.75" customHeight="1" x14ac:dyDescent="0.3">
      <c r="A519" s="2"/>
      <c r="D519" s="1"/>
      <c r="E519" s="1"/>
    </row>
    <row r="520" spans="1:5" ht="15.75" customHeight="1" x14ac:dyDescent="0.3">
      <c r="A520" s="2"/>
      <c r="D520" s="1"/>
      <c r="E520" s="1"/>
    </row>
    <row r="521" spans="1:5" ht="15.75" customHeight="1" x14ac:dyDescent="0.3">
      <c r="A521" s="2"/>
      <c r="D521" s="1"/>
      <c r="E521" s="1"/>
    </row>
    <row r="522" spans="1:5" ht="15.75" customHeight="1" x14ac:dyDescent="0.3">
      <c r="A522" s="2"/>
      <c r="D522" s="1"/>
      <c r="E522" s="1"/>
    </row>
    <row r="523" spans="1:5" ht="15.75" customHeight="1" x14ac:dyDescent="0.3">
      <c r="A523" s="2"/>
      <c r="D523" s="1"/>
      <c r="E523" s="1"/>
    </row>
    <row r="524" spans="1:5" ht="15.75" customHeight="1" x14ac:dyDescent="0.3">
      <c r="A524" s="2"/>
      <c r="D524" s="1"/>
      <c r="E524" s="1"/>
    </row>
    <row r="525" spans="1:5" ht="15.75" customHeight="1" x14ac:dyDescent="0.3">
      <c r="A525" s="2"/>
      <c r="D525" s="1"/>
      <c r="E525" s="1"/>
    </row>
    <row r="526" spans="1:5" ht="15.75" customHeight="1" x14ac:dyDescent="0.3">
      <c r="A526" s="2"/>
      <c r="D526" s="1"/>
      <c r="E526" s="1"/>
    </row>
    <row r="527" spans="1:5" ht="15.75" customHeight="1" x14ac:dyDescent="0.3">
      <c r="A527" s="2"/>
      <c r="D527" s="1"/>
      <c r="E527" s="1"/>
    </row>
    <row r="528" spans="1:5" ht="15.75" customHeight="1" x14ac:dyDescent="0.3">
      <c r="A528" s="2"/>
      <c r="D528" s="1"/>
      <c r="E528" s="1"/>
    </row>
    <row r="529" spans="1:5" ht="15.75" customHeight="1" x14ac:dyDescent="0.3">
      <c r="A529" s="2"/>
      <c r="D529" s="1"/>
      <c r="E529" s="1"/>
    </row>
    <row r="530" spans="1:5" ht="15.75" customHeight="1" x14ac:dyDescent="0.3">
      <c r="A530" s="2"/>
      <c r="D530" s="1"/>
      <c r="E530" s="1"/>
    </row>
    <row r="531" spans="1:5" ht="15.75" customHeight="1" x14ac:dyDescent="0.3">
      <c r="A531" s="2"/>
      <c r="D531" s="1"/>
      <c r="E531" s="1"/>
    </row>
    <row r="532" spans="1:5" ht="15.75" customHeight="1" x14ac:dyDescent="0.3">
      <c r="A532" s="2"/>
      <c r="D532" s="1"/>
      <c r="E532" s="1"/>
    </row>
    <row r="533" spans="1:5" ht="15.75" customHeight="1" x14ac:dyDescent="0.3">
      <c r="A533" s="2"/>
      <c r="D533" s="1"/>
      <c r="E533" s="1"/>
    </row>
    <row r="534" spans="1:5" ht="15.75" customHeight="1" x14ac:dyDescent="0.3">
      <c r="A534" s="2"/>
      <c r="D534" s="1"/>
      <c r="E534" s="1"/>
    </row>
    <row r="535" spans="1:5" ht="15.75" customHeight="1" x14ac:dyDescent="0.3">
      <c r="A535" s="2"/>
      <c r="D535" s="1"/>
      <c r="E535" s="1"/>
    </row>
    <row r="536" spans="1:5" ht="15.75" customHeight="1" x14ac:dyDescent="0.3">
      <c r="A536" s="2"/>
      <c r="D536" s="1"/>
      <c r="E536" s="1"/>
    </row>
    <row r="537" spans="1:5" ht="15.75" customHeight="1" x14ac:dyDescent="0.3">
      <c r="A537" s="2"/>
      <c r="D537" s="1"/>
      <c r="E537" s="1"/>
    </row>
    <row r="538" spans="1:5" ht="15.75" customHeight="1" x14ac:dyDescent="0.3">
      <c r="A538" s="2"/>
      <c r="D538" s="1"/>
      <c r="E538" s="1"/>
    </row>
    <row r="539" spans="1:5" ht="15.75" customHeight="1" x14ac:dyDescent="0.3">
      <c r="A539" s="2"/>
      <c r="D539" s="1"/>
      <c r="E539" s="1"/>
    </row>
    <row r="540" spans="1:5" ht="15.75" customHeight="1" x14ac:dyDescent="0.3">
      <c r="A540" s="2"/>
      <c r="D540" s="1"/>
      <c r="E540" s="1"/>
    </row>
    <row r="541" spans="1:5" ht="15.75" customHeight="1" x14ac:dyDescent="0.3">
      <c r="A541" s="2"/>
      <c r="D541" s="1"/>
      <c r="E541" s="1"/>
    </row>
    <row r="542" spans="1:5" ht="15.75" customHeight="1" x14ac:dyDescent="0.3">
      <c r="A542" s="2"/>
      <c r="D542" s="1"/>
      <c r="E542" s="1"/>
    </row>
    <row r="543" spans="1:5" ht="15.75" customHeight="1" x14ac:dyDescent="0.3">
      <c r="A543" s="2"/>
      <c r="D543" s="1"/>
      <c r="E543" s="1"/>
    </row>
    <row r="544" spans="1:5" ht="15.75" customHeight="1" x14ac:dyDescent="0.3">
      <c r="A544" s="2"/>
      <c r="D544" s="1"/>
      <c r="E544" s="1"/>
    </row>
    <row r="545" spans="1:5" ht="15.75" customHeight="1" x14ac:dyDescent="0.3">
      <c r="A545" s="2"/>
      <c r="D545" s="1"/>
      <c r="E545" s="1"/>
    </row>
    <row r="546" spans="1:5" ht="15.75" customHeight="1" x14ac:dyDescent="0.3">
      <c r="A546" s="2"/>
      <c r="D546" s="1"/>
      <c r="E546" s="1"/>
    </row>
    <row r="547" spans="1:5" ht="15.75" customHeight="1" x14ac:dyDescent="0.3">
      <c r="A547" s="2"/>
      <c r="D547" s="1"/>
      <c r="E547" s="1"/>
    </row>
    <row r="548" spans="1:5" ht="15.75" customHeight="1" x14ac:dyDescent="0.3">
      <c r="A548" s="2"/>
      <c r="D548" s="1"/>
      <c r="E548" s="1"/>
    </row>
    <row r="549" spans="1:5" ht="15.75" customHeight="1" x14ac:dyDescent="0.3">
      <c r="A549" s="2"/>
      <c r="D549" s="1"/>
      <c r="E549" s="1"/>
    </row>
    <row r="550" spans="1:5" ht="15.75" customHeight="1" x14ac:dyDescent="0.3">
      <c r="A550" s="2"/>
      <c r="D550" s="1"/>
      <c r="E550" s="1"/>
    </row>
    <row r="551" spans="1:5" ht="15.75" customHeight="1" x14ac:dyDescent="0.3">
      <c r="A551" s="2"/>
      <c r="D551" s="1"/>
      <c r="E551" s="1"/>
    </row>
    <row r="552" spans="1:5" ht="15.75" customHeight="1" x14ac:dyDescent="0.3">
      <c r="A552" s="2"/>
      <c r="D552" s="1"/>
      <c r="E552" s="1"/>
    </row>
    <row r="553" spans="1:5" ht="15.75" customHeight="1" x14ac:dyDescent="0.3">
      <c r="A553" s="2"/>
      <c r="D553" s="1"/>
      <c r="E553" s="1"/>
    </row>
    <row r="554" spans="1:5" ht="15.75" customHeight="1" x14ac:dyDescent="0.3">
      <c r="A554" s="2"/>
      <c r="D554" s="1"/>
      <c r="E554" s="1"/>
    </row>
    <row r="555" spans="1:5" ht="15.75" customHeight="1" x14ac:dyDescent="0.3">
      <c r="A555" s="2"/>
      <c r="D555" s="1"/>
      <c r="E555" s="1"/>
    </row>
    <row r="556" spans="1:5" ht="15.75" customHeight="1" x14ac:dyDescent="0.3">
      <c r="A556" s="2"/>
      <c r="D556" s="1"/>
      <c r="E556" s="1"/>
    </row>
    <row r="557" spans="1:5" ht="15.75" customHeight="1" x14ac:dyDescent="0.3">
      <c r="A557" s="2"/>
      <c r="D557" s="1"/>
      <c r="E557" s="1"/>
    </row>
    <row r="558" spans="1:5" ht="15.75" customHeight="1" x14ac:dyDescent="0.3">
      <c r="A558" s="2"/>
      <c r="D558" s="1"/>
      <c r="E558" s="1"/>
    </row>
    <row r="559" spans="1:5" ht="15.75" customHeight="1" x14ac:dyDescent="0.3">
      <c r="A559" s="2"/>
      <c r="D559" s="1"/>
      <c r="E559" s="1"/>
    </row>
    <row r="560" spans="1:5" ht="15.75" customHeight="1" x14ac:dyDescent="0.3">
      <c r="A560" s="2"/>
      <c r="D560" s="1"/>
      <c r="E560" s="1"/>
    </row>
    <row r="561" spans="1:5" ht="15.75" customHeight="1" x14ac:dyDescent="0.3">
      <c r="A561" s="2"/>
      <c r="D561" s="1"/>
      <c r="E561" s="1"/>
    </row>
    <row r="562" spans="1:5" ht="15.75" customHeight="1" x14ac:dyDescent="0.3">
      <c r="A562" s="2"/>
      <c r="D562" s="1"/>
      <c r="E562" s="1"/>
    </row>
    <row r="563" spans="1:5" ht="15.75" customHeight="1" x14ac:dyDescent="0.3">
      <c r="A563" s="2"/>
      <c r="D563" s="1"/>
      <c r="E563" s="1"/>
    </row>
    <row r="564" spans="1:5" ht="15.75" customHeight="1" x14ac:dyDescent="0.3">
      <c r="A564" s="2"/>
      <c r="D564" s="1"/>
      <c r="E564" s="1"/>
    </row>
    <row r="565" spans="1:5" ht="15.75" customHeight="1" x14ac:dyDescent="0.3">
      <c r="A565" s="2"/>
      <c r="D565" s="1"/>
      <c r="E565" s="1"/>
    </row>
    <row r="566" spans="1:5" ht="15.75" customHeight="1" x14ac:dyDescent="0.3">
      <c r="A566" s="2"/>
      <c r="D566" s="1"/>
      <c r="E566" s="1"/>
    </row>
    <row r="567" spans="1:5" ht="15.75" customHeight="1" x14ac:dyDescent="0.3">
      <c r="A567" s="2"/>
      <c r="D567" s="1"/>
      <c r="E567" s="1"/>
    </row>
    <row r="568" spans="1:5" ht="15.75" customHeight="1" x14ac:dyDescent="0.3">
      <c r="A568" s="2"/>
      <c r="D568" s="1"/>
      <c r="E568" s="1"/>
    </row>
    <row r="569" spans="1:5" ht="15.75" customHeight="1" x14ac:dyDescent="0.3">
      <c r="A569" s="2"/>
      <c r="D569" s="1"/>
      <c r="E569" s="1"/>
    </row>
    <row r="570" spans="1:5" ht="15.75" customHeight="1" x14ac:dyDescent="0.3">
      <c r="A570" s="2"/>
      <c r="D570" s="1"/>
      <c r="E570" s="1"/>
    </row>
    <row r="571" spans="1:5" ht="15.75" customHeight="1" x14ac:dyDescent="0.3">
      <c r="A571" s="2"/>
      <c r="D571" s="1"/>
      <c r="E571" s="1"/>
    </row>
    <row r="572" spans="1:5" ht="15.75" customHeight="1" x14ac:dyDescent="0.3">
      <c r="A572" s="2"/>
      <c r="D572" s="1"/>
      <c r="E572" s="1"/>
    </row>
    <row r="573" spans="1:5" ht="15.75" customHeight="1" x14ac:dyDescent="0.3">
      <c r="A573" s="2"/>
      <c r="D573" s="1"/>
      <c r="E573" s="1"/>
    </row>
    <row r="574" spans="1:5" ht="15.75" customHeight="1" x14ac:dyDescent="0.3">
      <c r="A574" s="2"/>
      <c r="D574" s="1"/>
      <c r="E574" s="1"/>
    </row>
    <row r="575" spans="1:5" ht="15.75" customHeight="1" x14ac:dyDescent="0.3">
      <c r="A575" s="2"/>
      <c r="D575" s="1"/>
      <c r="E575" s="1"/>
    </row>
    <row r="576" spans="1:5" ht="15.75" customHeight="1" x14ac:dyDescent="0.3">
      <c r="A576" s="2"/>
      <c r="D576" s="1"/>
      <c r="E576" s="1"/>
    </row>
    <row r="577" spans="1:5" ht="15.75" customHeight="1" x14ac:dyDescent="0.3">
      <c r="A577" s="2"/>
      <c r="D577" s="1"/>
      <c r="E577" s="1"/>
    </row>
    <row r="578" spans="1:5" ht="15.75" customHeight="1" x14ac:dyDescent="0.3">
      <c r="A578" s="2"/>
      <c r="D578" s="1"/>
      <c r="E578" s="1"/>
    </row>
    <row r="579" spans="1:5" ht="15.75" customHeight="1" x14ac:dyDescent="0.3">
      <c r="A579" s="2"/>
      <c r="D579" s="1"/>
      <c r="E579" s="1"/>
    </row>
    <row r="580" spans="1:5" ht="15.75" customHeight="1" x14ac:dyDescent="0.3">
      <c r="A580" s="2"/>
      <c r="D580" s="1"/>
      <c r="E580" s="1"/>
    </row>
    <row r="581" spans="1:5" ht="15.75" customHeight="1" x14ac:dyDescent="0.3">
      <c r="A581" s="2"/>
      <c r="D581" s="1"/>
      <c r="E581" s="1"/>
    </row>
    <row r="582" spans="1:5" ht="15.75" customHeight="1" x14ac:dyDescent="0.3">
      <c r="A582" s="2"/>
      <c r="D582" s="1"/>
      <c r="E582" s="1"/>
    </row>
    <row r="583" spans="1:5" ht="15.75" customHeight="1" x14ac:dyDescent="0.3">
      <c r="A583" s="2"/>
      <c r="D583" s="1"/>
      <c r="E583" s="1"/>
    </row>
    <row r="584" spans="1:5" ht="15.75" customHeight="1" x14ac:dyDescent="0.3">
      <c r="A584" s="2"/>
      <c r="D584" s="1"/>
      <c r="E584" s="1"/>
    </row>
    <row r="585" spans="1:5" ht="15.75" customHeight="1" x14ac:dyDescent="0.3">
      <c r="A585" s="2"/>
      <c r="D585" s="1"/>
      <c r="E585" s="1"/>
    </row>
    <row r="586" spans="1:5" ht="15.75" customHeight="1" x14ac:dyDescent="0.3">
      <c r="A586" s="2"/>
      <c r="D586" s="1"/>
      <c r="E586" s="1"/>
    </row>
    <row r="587" spans="1:5" ht="15.75" customHeight="1" x14ac:dyDescent="0.3">
      <c r="A587" s="2"/>
      <c r="D587" s="1"/>
      <c r="E587" s="1"/>
    </row>
    <row r="588" spans="1:5" ht="15.75" customHeight="1" x14ac:dyDescent="0.3">
      <c r="A588" s="2"/>
      <c r="D588" s="1"/>
      <c r="E588" s="1"/>
    </row>
    <row r="589" spans="1:5" ht="15.75" customHeight="1" x14ac:dyDescent="0.3">
      <c r="A589" s="2"/>
      <c r="D589" s="1"/>
      <c r="E589" s="1"/>
    </row>
    <row r="590" spans="1:5" ht="15.75" customHeight="1" x14ac:dyDescent="0.3">
      <c r="A590" s="2"/>
      <c r="D590" s="1"/>
      <c r="E590" s="1"/>
    </row>
    <row r="591" spans="1:5" ht="15.75" customHeight="1" x14ac:dyDescent="0.3">
      <c r="A591" s="2"/>
      <c r="D591" s="1"/>
      <c r="E591" s="1"/>
    </row>
    <row r="592" spans="1:5" ht="15.75" customHeight="1" x14ac:dyDescent="0.3">
      <c r="A592" s="2"/>
      <c r="D592" s="1"/>
      <c r="E592" s="1"/>
    </row>
    <row r="593" spans="1:5" ht="15.75" customHeight="1" x14ac:dyDescent="0.3">
      <c r="A593" s="2"/>
      <c r="D593" s="1"/>
      <c r="E593" s="1"/>
    </row>
    <row r="594" spans="1:5" ht="15.75" customHeight="1" x14ac:dyDescent="0.3">
      <c r="A594" s="2"/>
      <c r="D594" s="1"/>
      <c r="E594" s="1"/>
    </row>
    <row r="595" spans="1:5" ht="15.75" customHeight="1" x14ac:dyDescent="0.3">
      <c r="A595" s="2"/>
      <c r="D595" s="1"/>
      <c r="E595" s="1"/>
    </row>
    <row r="596" spans="1:5" ht="15.75" customHeight="1" x14ac:dyDescent="0.3">
      <c r="A596" s="2"/>
      <c r="D596" s="1"/>
      <c r="E596" s="1"/>
    </row>
    <row r="597" spans="1:5" ht="15.75" customHeight="1" x14ac:dyDescent="0.3">
      <c r="A597" s="2"/>
      <c r="D597" s="1"/>
      <c r="E597" s="1"/>
    </row>
    <row r="598" spans="1:5" ht="15.75" customHeight="1" x14ac:dyDescent="0.3">
      <c r="A598" s="2"/>
      <c r="D598" s="1"/>
      <c r="E598" s="1"/>
    </row>
    <row r="599" spans="1:5" ht="15.75" customHeight="1" x14ac:dyDescent="0.3">
      <c r="A599" s="2"/>
      <c r="D599" s="1"/>
      <c r="E599" s="1"/>
    </row>
    <row r="600" spans="1:5" ht="15.75" customHeight="1" x14ac:dyDescent="0.3">
      <c r="A600" s="2"/>
      <c r="D600" s="1"/>
      <c r="E600" s="1"/>
    </row>
    <row r="601" spans="1:5" ht="15.75" customHeight="1" x14ac:dyDescent="0.3">
      <c r="A601" s="2"/>
      <c r="D601" s="1"/>
      <c r="E601" s="1"/>
    </row>
    <row r="602" spans="1:5" ht="15.75" customHeight="1" x14ac:dyDescent="0.3">
      <c r="A602" s="2"/>
      <c r="D602" s="1"/>
      <c r="E602" s="1"/>
    </row>
    <row r="603" spans="1:5" ht="15.75" customHeight="1" x14ac:dyDescent="0.3">
      <c r="A603" s="2"/>
      <c r="D603" s="1"/>
      <c r="E603" s="1"/>
    </row>
    <row r="604" spans="1:5" ht="15.75" customHeight="1" x14ac:dyDescent="0.3">
      <c r="A604" s="2"/>
      <c r="D604" s="1"/>
      <c r="E604" s="1"/>
    </row>
    <row r="605" spans="1:5" ht="15.75" customHeight="1" x14ac:dyDescent="0.3">
      <c r="A605" s="2"/>
      <c r="D605" s="1"/>
      <c r="E605" s="1"/>
    </row>
    <row r="606" spans="1:5" ht="15.75" customHeight="1" x14ac:dyDescent="0.3">
      <c r="A606" s="2"/>
      <c r="D606" s="1"/>
      <c r="E606" s="1"/>
    </row>
    <row r="607" spans="1:5" ht="15.75" customHeight="1" x14ac:dyDescent="0.3">
      <c r="A607" s="2"/>
      <c r="D607" s="1"/>
      <c r="E607" s="1"/>
    </row>
    <row r="608" spans="1:5" ht="15.75" customHeight="1" x14ac:dyDescent="0.3">
      <c r="A608" s="2"/>
      <c r="D608" s="1"/>
      <c r="E608" s="1"/>
    </row>
    <row r="609" spans="1:5" ht="15.75" customHeight="1" x14ac:dyDescent="0.3">
      <c r="A609" s="2"/>
      <c r="D609" s="1"/>
      <c r="E609" s="1"/>
    </row>
    <row r="610" spans="1:5" ht="15.75" customHeight="1" x14ac:dyDescent="0.3">
      <c r="A610" s="2"/>
      <c r="D610" s="1"/>
      <c r="E610" s="1"/>
    </row>
    <row r="611" spans="1:5" ht="15.75" customHeight="1" x14ac:dyDescent="0.3">
      <c r="A611" s="2"/>
      <c r="D611" s="1"/>
      <c r="E611" s="1"/>
    </row>
    <row r="612" spans="1:5" ht="15.75" customHeight="1" x14ac:dyDescent="0.3">
      <c r="A612" s="2"/>
      <c r="D612" s="1"/>
      <c r="E612" s="1"/>
    </row>
    <row r="613" spans="1:5" ht="15.75" customHeight="1" x14ac:dyDescent="0.3">
      <c r="A613" s="2"/>
      <c r="D613" s="1"/>
      <c r="E613" s="1"/>
    </row>
    <row r="614" spans="1:5" ht="15.75" customHeight="1" x14ac:dyDescent="0.3">
      <c r="A614" s="2"/>
      <c r="D614" s="1"/>
      <c r="E614" s="1"/>
    </row>
    <row r="615" spans="1:5" ht="15.75" customHeight="1" x14ac:dyDescent="0.3">
      <c r="A615" s="2"/>
      <c r="D615" s="1"/>
      <c r="E615" s="1"/>
    </row>
    <row r="616" spans="1:5" ht="15.75" customHeight="1" x14ac:dyDescent="0.3">
      <c r="A616" s="2"/>
      <c r="D616" s="1"/>
      <c r="E616" s="1"/>
    </row>
    <row r="617" spans="1:5" ht="15.75" customHeight="1" x14ac:dyDescent="0.3">
      <c r="A617" s="2"/>
      <c r="D617" s="1"/>
      <c r="E617" s="1"/>
    </row>
    <row r="618" spans="1:5" ht="15.75" customHeight="1" x14ac:dyDescent="0.3">
      <c r="A618" s="2"/>
      <c r="D618" s="1"/>
      <c r="E618" s="1"/>
    </row>
    <row r="619" spans="1:5" ht="15.75" customHeight="1" x14ac:dyDescent="0.3">
      <c r="A619" s="2"/>
      <c r="D619" s="1"/>
      <c r="E619" s="1"/>
    </row>
    <row r="620" spans="1:5" ht="15.75" customHeight="1" x14ac:dyDescent="0.3">
      <c r="A620" s="2"/>
      <c r="D620" s="1"/>
      <c r="E620" s="1"/>
    </row>
    <row r="621" spans="1:5" ht="15.75" customHeight="1" x14ac:dyDescent="0.3">
      <c r="A621" s="2"/>
      <c r="D621" s="1"/>
      <c r="E621" s="1"/>
    </row>
    <row r="622" spans="1:5" ht="15.75" customHeight="1" x14ac:dyDescent="0.3">
      <c r="A622" s="2"/>
      <c r="D622" s="1"/>
      <c r="E622" s="1"/>
    </row>
    <row r="623" spans="1:5" ht="15.75" customHeight="1" x14ac:dyDescent="0.3">
      <c r="A623" s="2"/>
      <c r="D623" s="1"/>
      <c r="E623" s="1"/>
    </row>
    <row r="624" spans="1:5" ht="15.75" customHeight="1" x14ac:dyDescent="0.3">
      <c r="A624" s="2"/>
      <c r="D624" s="1"/>
      <c r="E624" s="1"/>
    </row>
    <row r="625" spans="1:5" ht="15.75" customHeight="1" x14ac:dyDescent="0.3">
      <c r="A625" s="2"/>
      <c r="D625" s="1"/>
      <c r="E625" s="1"/>
    </row>
    <row r="626" spans="1:5" ht="15.75" customHeight="1" x14ac:dyDescent="0.3">
      <c r="A626" s="2"/>
      <c r="D626" s="1"/>
      <c r="E626" s="1"/>
    </row>
    <row r="627" spans="1:5" ht="15.75" customHeight="1" x14ac:dyDescent="0.3">
      <c r="A627" s="2"/>
      <c r="D627" s="1"/>
      <c r="E627" s="1"/>
    </row>
    <row r="628" spans="1:5" ht="15.75" customHeight="1" x14ac:dyDescent="0.3">
      <c r="A628" s="2"/>
      <c r="D628" s="1"/>
      <c r="E628" s="1"/>
    </row>
    <row r="629" spans="1:5" ht="15.75" customHeight="1" x14ac:dyDescent="0.3">
      <c r="A629" s="2"/>
      <c r="D629" s="1"/>
      <c r="E629" s="1"/>
    </row>
    <row r="630" spans="1:5" ht="15.75" customHeight="1" x14ac:dyDescent="0.3">
      <c r="A630" s="2"/>
      <c r="D630" s="1"/>
      <c r="E630" s="1"/>
    </row>
    <row r="631" spans="1:5" ht="15.75" customHeight="1" x14ac:dyDescent="0.3">
      <c r="A631" s="2"/>
      <c r="D631" s="1"/>
      <c r="E631" s="1"/>
    </row>
    <row r="632" spans="1:5" ht="15.75" customHeight="1" x14ac:dyDescent="0.3">
      <c r="A632" s="2"/>
      <c r="D632" s="1"/>
      <c r="E632" s="1"/>
    </row>
    <row r="633" spans="1:5" ht="15.75" customHeight="1" x14ac:dyDescent="0.3">
      <c r="A633" s="2"/>
      <c r="D633" s="1"/>
      <c r="E633" s="1"/>
    </row>
    <row r="634" spans="1:5" ht="15.75" customHeight="1" x14ac:dyDescent="0.3">
      <c r="A634" s="2"/>
      <c r="D634" s="1"/>
      <c r="E634" s="1"/>
    </row>
    <row r="635" spans="1:5" ht="15.75" customHeight="1" x14ac:dyDescent="0.3">
      <c r="A635" s="2"/>
      <c r="D635" s="1"/>
      <c r="E635" s="1"/>
    </row>
    <row r="636" spans="1:5" ht="15.75" customHeight="1" x14ac:dyDescent="0.3">
      <c r="A636" s="2"/>
      <c r="D636" s="1"/>
      <c r="E636" s="1"/>
    </row>
    <row r="637" spans="1:5" ht="15.75" customHeight="1" x14ac:dyDescent="0.3">
      <c r="A637" s="2"/>
      <c r="D637" s="1"/>
      <c r="E637" s="1"/>
    </row>
    <row r="638" spans="1:5" ht="15.75" customHeight="1" x14ac:dyDescent="0.3">
      <c r="A638" s="2"/>
      <c r="D638" s="1"/>
      <c r="E638" s="1"/>
    </row>
    <row r="639" spans="1:5" ht="15.75" customHeight="1" x14ac:dyDescent="0.3">
      <c r="A639" s="2"/>
      <c r="D639" s="1"/>
      <c r="E639" s="1"/>
    </row>
    <row r="640" spans="1:5" ht="15.75" customHeight="1" x14ac:dyDescent="0.3">
      <c r="A640" s="2"/>
      <c r="D640" s="1"/>
      <c r="E640" s="1"/>
    </row>
    <row r="641" spans="1:5" ht="15.75" customHeight="1" x14ac:dyDescent="0.3">
      <c r="A641" s="2"/>
      <c r="D641" s="1"/>
      <c r="E641" s="1"/>
    </row>
    <row r="642" spans="1:5" ht="15.75" customHeight="1" x14ac:dyDescent="0.3">
      <c r="A642" s="2"/>
      <c r="D642" s="1"/>
      <c r="E642" s="1"/>
    </row>
    <row r="643" spans="1:5" ht="15.75" customHeight="1" x14ac:dyDescent="0.3">
      <c r="A643" s="2"/>
      <c r="D643" s="1"/>
      <c r="E643" s="1"/>
    </row>
    <row r="644" spans="1:5" ht="15.75" customHeight="1" x14ac:dyDescent="0.3">
      <c r="A644" s="2"/>
      <c r="D644" s="1"/>
      <c r="E644" s="1"/>
    </row>
    <row r="645" spans="1:5" ht="15.75" customHeight="1" x14ac:dyDescent="0.3">
      <c r="A645" s="2"/>
      <c r="D645" s="1"/>
      <c r="E645" s="1"/>
    </row>
    <row r="646" spans="1:5" ht="15.75" customHeight="1" x14ac:dyDescent="0.3">
      <c r="A646" s="2"/>
      <c r="D646" s="1"/>
      <c r="E646" s="1"/>
    </row>
    <row r="647" spans="1:5" ht="15.75" customHeight="1" x14ac:dyDescent="0.3">
      <c r="A647" s="2"/>
      <c r="D647" s="1"/>
      <c r="E647" s="1"/>
    </row>
    <row r="648" spans="1:5" ht="15.75" customHeight="1" x14ac:dyDescent="0.3">
      <c r="A648" s="2"/>
      <c r="D648" s="1"/>
      <c r="E648" s="1"/>
    </row>
    <row r="649" spans="1:5" ht="15.75" customHeight="1" x14ac:dyDescent="0.3">
      <c r="A649" s="2"/>
      <c r="D649" s="1"/>
      <c r="E649" s="1"/>
    </row>
    <row r="650" spans="1:5" ht="15.75" customHeight="1" x14ac:dyDescent="0.3">
      <c r="A650" s="2"/>
      <c r="D650" s="1"/>
      <c r="E650" s="1"/>
    </row>
    <row r="651" spans="1:5" ht="15.75" customHeight="1" x14ac:dyDescent="0.3">
      <c r="A651" s="2"/>
      <c r="D651" s="1"/>
      <c r="E651" s="1"/>
    </row>
    <row r="652" spans="1:5" ht="15.75" customHeight="1" x14ac:dyDescent="0.3">
      <c r="A652" s="2"/>
      <c r="D652" s="1"/>
      <c r="E652" s="1"/>
    </row>
    <row r="653" spans="1:5" ht="15.75" customHeight="1" x14ac:dyDescent="0.3">
      <c r="A653" s="2"/>
      <c r="D653" s="1"/>
      <c r="E653" s="1"/>
    </row>
    <row r="654" spans="1:5" ht="15.75" customHeight="1" x14ac:dyDescent="0.3">
      <c r="A654" s="2"/>
      <c r="D654" s="1"/>
      <c r="E654" s="1"/>
    </row>
    <row r="655" spans="1:5" ht="15.75" customHeight="1" x14ac:dyDescent="0.3">
      <c r="A655" s="2"/>
      <c r="D655" s="1"/>
      <c r="E655" s="1"/>
    </row>
    <row r="656" spans="1:5" ht="15.75" customHeight="1" x14ac:dyDescent="0.3">
      <c r="A656" s="2"/>
      <c r="D656" s="1"/>
      <c r="E656" s="1"/>
    </row>
    <row r="657" spans="1:5" ht="15.75" customHeight="1" x14ac:dyDescent="0.3">
      <c r="A657" s="2"/>
      <c r="D657" s="1"/>
      <c r="E657" s="1"/>
    </row>
    <row r="658" spans="1:5" ht="15.75" customHeight="1" x14ac:dyDescent="0.3">
      <c r="A658" s="2"/>
      <c r="D658" s="1"/>
      <c r="E658" s="1"/>
    </row>
    <row r="659" spans="1:5" ht="15.75" customHeight="1" x14ac:dyDescent="0.3">
      <c r="A659" s="2"/>
      <c r="D659" s="1"/>
      <c r="E659" s="1"/>
    </row>
    <row r="660" spans="1:5" ht="15.75" customHeight="1" x14ac:dyDescent="0.3">
      <c r="A660" s="2"/>
      <c r="D660" s="1"/>
      <c r="E660" s="1"/>
    </row>
    <row r="661" spans="1:5" ht="15.75" customHeight="1" x14ac:dyDescent="0.3">
      <c r="A661" s="2"/>
      <c r="D661" s="1"/>
      <c r="E661" s="1"/>
    </row>
    <row r="662" spans="1:5" ht="15.75" customHeight="1" x14ac:dyDescent="0.3">
      <c r="A662" s="2"/>
      <c r="D662" s="1"/>
      <c r="E662" s="1"/>
    </row>
    <row r="663" spans="1:5" ht="15.75" customHeight="1" x14ac:dyDescent="0.3">
      <c r="A663" s="2"/>
      <c r="D663" s="1"/>
      <c r="E663" s="1"/>
    </row>
    <row r="664" spans="1:5" ht="15.75" customHeight="1" x14ac:dyDescent="0.3">
      <c r="A664" s="2"/>
      <c r="D664" s="1"/>
      <c r="E664" s="1"/>
    </row>
    <row r="665" spans="1:5" ht="15.75" customHeight="1" x14ac:dyDescent="0.3">
      <c r="A665" s="2"/>
      <c r="D665" s="1"/>
      <c r="E665" s="1"/>
    </row>
    <row r="666" spans="1:5" ht="15.75" customHeight="1" x14ac:dyDescent="0.3">
      <c r="A666" s="2"/>
      <c r="D666" s="1"/>
      <c r="E666" s="1"/>
    </row>
    <row r="667" spans="1:5" ht="15.75" customHeight="1" x14ac:dyDescent="0.3">
      <c r="A667" s="2"/>
      <c r="D667" s="1"/>
      <c r="E667" s="1"/>
    </row>
    <row r="668" spans="1:5" ht="15.75" customHeight="1" x14ac:dyDescent="0.3">
      <c r="A668" s="2"/>
      <c r="D668" s="1"/>
      <c r="E668" s="1"/>
    </row>
    <row r="669" spans="1:5" ht="15.75" customHeight="1" x14ac:dyDescent="0.3">
      <c r="A669" s="2"/>
      <c r="D669" s="1"/>
      <c r="E669" s="1"/>
    </row>
    <row r="670" spans="1:5" ht="15.75" customHeight="1" x14ac:dyDescent="0.3">
      <c r="A670" s="2"/>
      <c r="D670" s="1"/>
      <c r="E670" s="1"/>
    </row>
    <row r="671" spans="1:5" ht="15.75" customHeight="1" x14ac:dyDescent="0.3">
      <c r="A671" s="2"/>
      <c r="D671" s="1"/>
      <c r="E671" s="1"/>
    </row>
    <row r="672" spans="1:5" ht="15.75" customHeight="1" x14ac:dyDescent="0.3">
      <c r="A672" s="2"/>
      <c r="D672" s="1"/>
      <c r="E672" s="1"/>
    </row>
    <row r="673" spans="1:5" ht="15.75" customHeight="1" x14ac:dyDescent="0.3">
      <c r="A673" s="2"/>
      <c r="D673" s="1"/>
      <c r="E673" s="1"/>
    </row>
    <row r="674" spans="1:5" ht="15.75" customHeight="1" x14ac:dyDescent="0.3">
      <c r="A674" s="2"/>
      <c r="D674" s="1"/>
      <c r="E674" s="1"/>
    </row>
    <row r="675" spans="1:5" ht="15.75" customHeight="1" x14ac:dyDescent="0.3">
      <c r="A675" s="2"/>
      <c r="D675" s="1"/>
      <c r="E675" s="1"/>
    </row>
    <row r="676" spans="1:5" ht="15.75" customHeight="1" x14ac:dyDescent="0.3">
      <c r="A676" s="2"/>
      <c r="D676" s="1"/>
      <c r="E676" s="1"/>
    </row>
    <row r="677" spans="1:5" ht="15.75" customHeight="1" x14ac:dyDescent="0.3">
      <c r="A677" s="2"/>
      <c r="D677" s="1"/>
      <c r="E677" s="1"/>
    </row>
    <row r="678" spans="1:5" ht="15.75" customHeight="1" x14ac:dyDescent="0.3">
      <c r="A678" s="2"/>
      <c r="D678" s="1"/>
      <c r="E678" s="1"/>
    </row>
    <row r="679" spans="1:5" ht="15.75" customHeight="1" x14ac:dyDescent="0.3">
      <c r="A679" s="2"/>
      <c r="D679" s="1"/>
      <c r="E679" s="1"/>
    </row>
    <row r="680" spans="1:5" ht="15.75" customHeight="1" x14ac:dyDescent="0.3">
      <c r="A680" s="2"/>
      <c r="D680" s="1"/>
      <c r="E680" s="1"/>
    </row>
    <row r="681" spans="1:5" ht="15.75" customHeight="1" x14ac:dyDescent="0.3">
      <c r="A681" s="2"/>
      <c r="D681" s="1"/>
      <c r="E681" s="1"/>
    </row>
    <row r="682" spans="1:5" ht="15.75" customHeight="1" x14ac:dyDescent="0.3">
      <c r="A682" s="2"/>
      <c r="D682" s="1"/>
      <c r="E682" s="1"/>
    </row>
    <row r="683" spans="1:5" ht="15.75" customHeight="1" x14ac:dyDescent="0.3">
      <c r="A683" s="2"/>
      <c r="D683" s="1"/>
      <c r="E683" s="1"/>
    </row>
    <row r="684" spans="1:5" ht="15.75" customHeight="1" x14ac:dyDescent="0.3">
      <c r="A684" s="2"/>
      <c r="D684" s="1"/>
      <c r="E684" s="1"/>
    </row>
    <row r="685" spans="1:5" ht="15.75" customHeight="1" x14ac:dyDescent="0.3">
      <c r="A685" s="2"/>
      <c r="D685" s="1"/>
      <c r="E685" s="1"/>
    </row>
    <row r="686" spans="1:5" ht="15.75" customHeight="1" x14ac:dyDescent="0.3">
      <c r="A686" s="2"/>
      <c r="D686" s="1"/>
      <c r="E686" s="1"/>
    </row>
    <row r="687" spans="1:5" ht="15.75" customHeight="1" x14ac:dyDescent="0.3">
      <c r="A687" s="2"/>
      <c r="D687" s="1"/>
      <c r="E687" s="1"/>
    </row>
    <row r="688" spans="1:5" ht="15.75" customHeight="1" x14ac:dyDescent="0.3">
      <c r="A688" s="2"/>
      <c r="D688" s="1"/>
      <c r="E688" s="1"/>
    </row>
    <row r="689" spans="1:5" ht="15.75" customHeight="1" x14ac:dyDescent="0.3">
      <c r="A689" s="2"/>
      <c r="D689" s="1"/>
      <c r="E689" s="1"/>
    </row>
    <row r="690" spans="1:5" ht="15.75" customHeight="1" x14ac:dyDescent="0.3">
      <c r="A690" s="2"/>
      <c r="D690" s="1"/>
      <c r="E690" s="1"/>
    </row>
    <row r="691" spans="1:5" ht="15.75" customHeight="1" x14ac:dyDescent="0.3">
      <c r="A691" s="2"/>
      <c r="D691" s="1"/>
      <c r="E691" s="1"/>
    </row>
    <row r="692" spans="1:5" ht="15.75" customHeight="1" x14ac:dyDescent="0.3">
      <c r="A692" s="2"/>
      <c r="D692" s="1"/>
      <c r="E692" s="1"/>
    </row>
    <row r="693" spans="1:5" ht="15.75" customHeight="1" x14ac:dyDescent="0.3">
      <c r="A693" s="2"/>
      <c r="D693" s="1"/>
      <c r="E693" s="1"/>
    </row>
    <row r="694" spans="1:5" ht="15.75" customHeight="1" x14ac:dyDescent="0.3">
      <c r="A694" s="2"/>
      <c r="D694" s="1"/>
      <c r="E694" s="1"/>
    </row>
    <row r="695" spans="1:5" ht="15.75" customHeight="1" x14ac:dyDescent="0.3">
      <c r="A695" s="2"/>
      <c r="D695" s="1"/>
      <c r="E695" s="1"/>
    </row>
    <row r="696" spans="1:5" ht="15.75" customHeight="1" x14ac:dyDescent="0.3">
      <c r="A696" s="2"/>
      <c r="D696" s="1"/>
      <c r="E696" s="1"/>
    </row>
    <row r="697" spans="1:5" ht="15.75" customHeight="1" x14ac:dyDescent="0.3">
      <c r="A697" s="2"/>
      <c r="D697" s="1"/>
      <c r="E697" s="1"/>
    </row>
    <row r="698" spans="1:5" ht="15.75" customHeight="1" x14ac:dyDescent="0.3">
      <c r="A698" s="2"/>
      <c r="D698" s="1"/>
      <c r="E698" s="1"/>
    </row>
    <row r="699" spans="1:5" ht="15.75" customHeight="1" x14ac:dyDescent="0.3">
      <c r="A699" s="2"/>
      <c r="D699" s="1"/>
      <c r="E699" s="1"/>
    </row>
    <row r="700" spans="1:5" ht="15.75" customHeight="1" x14ac:dyDescent="0.3">
      <c r="A700" s="2"/>
      <c r="D700" s="1"/>
      <c r="E700" s="1"/>
    </row>
    <row r="701" spans="1:5" ht="15.75" customHeight="1" x14ac:dyDescent="0.3">
      <c r="A701" s="2"/>
      <c r="D701" s="1"/>
      <c r="E701" s="1"/>
    </row>
    <row r="702" spans="1:5" ht="15.75" customHeight="1" x14ac:dyDescent="0.3">
      <c r="A702" s="2"/>
      <c r="D702" s="1"/>
      <c r="E702" s="1"/>
    </row>
    <row r="703" spans="1:5" ht="15.75" customHeight="1" x14ac:dyDescent="0.3">
      <c r="A703" s="2"/>
      <c r="D703" s="1"/>
      <c r="E703" s="1"/>
    </row>
    <row r="704" spans="1:5" ht="15.75" customHeight="1" x14ac:dyDescent="0.3">
      <c r="A704" s="2"/>
      <c r="D704" s="1"/>
      <c r="E704" s="1"/>
    </row>
    <row r="705" spans="1:5" ht="15.75" customHeight="1" x14ac:dyDescent="0.3">
      <c r="A705" s="2"/>
      <c r="D705" s="1"/>
      <c r="E705" s="1"/>
    </row>
    <row r="706" spans="1:5" ht="15.75" customHeight="1" x14ac:dyDescent="0.3">
      <c r="A706" s="2"/>
      <c r="D706" s="1"/>
      <c r="E706" s="1"/>
    </row>
    <row r="707" spans="1:5" ht="15.75" customHeight="1" x14ac:dyDescent="0.3">
      <c r="A707" s="2"/>
      <c r="D707" s="1"/>
      <c r="E707" s="1"/>
    </row>
    <row r="708" spans="1:5" ht="15.75" customHeight="1" x14ac:dyDescent="0.3">
      <c r="A708" s="2"/>
      <c r="D708" s="1"/>
      <c r="E708" s="1"/>
    </row>
    <row r="709" spans="1:5" ht="15.75" customHeight="1" x14ac:dyDescent="0.3">
      <c r="A709" s="2"/>
      <c r="D709" s="1"/>
      <c r="E709" s="1"/>
    </row>
    <row r="710" spans="1:5" ht="15.75" customHeight="1" x14ac:dyDescent="0.3">
      <c r="A710" s="2"/>
      <c r="D710" s="1"/>
      <c r="E710" s="1"/>
    </row>
    <row r="711" spans="1:5" ht="15.75" customHeight="1" x14ac:dyDescent="0.3">
      <c r="A711" s="2"/>
      <c r="D711" s="1"/>
      <c r="E711" s="1"/>
    </row>
    <row r="712" spans="1:5" ht="15.75" customHeight="1" x14ac:dyDescent="0.3">
      <c r="A712" s="2"/>
      <c r="D712" s="1"/>
      <c r="E712" s="1"/>
    </row>
    <row r="713" spans="1:5" ht="15.75" customHeight="1" x14ac:dyDescent="0.3">
      <c r="A713" s="2"/>
      <c r="D713" s="1"/>
      <c r="E713" s="1"/>
    </row>
    <row r="714" spans="1:5" ht="15.75" customHeight="1" x14ac:dyDescent="0.3">
      <c r="A714" s="2"/>
      <c r="D714" s="1"/>
      <c r="E714" s="1"/>
    </row>
    <row r="715" spans="1:5" ht="15.75" customHeight="1" x14ac:dyDescent="0.3">
      <c r="A715" s="2"/>
      <c r="D715" s="1"/>
      <c r="E715" s="1"/>
    </row>
    <row r="716" spans="1:5" ht="15.75" customHeight="1" x14ac:dyDescent="0.3">
      <c r="A716" s="2"/>
      <c r="D716" s="1"/>
      <c r="E716" s="1"/>
    </row>
    <row r="717" spans="1:5" ht="15.75" customHeight="1" x14ac:dyDescent="0.3">
      <c r="A717" s="2"/>
      <c r="D717" s="1"/>
      <c r="E717" s="1"/>
    </row>
    <row r="718" spans="1:5" ht="15.75" customHeight="1" x14ac:dyDescent="0.3">
      <c r="A718" s="2"/>
      <c r="D718" s="1"/>
      <c r="E718" s="1"/>
    </row>
    <row r="719" spans="1:5" ht="15.75" customHeight="1" x14ac:dyDescent="0.3">
      <c r="A719" s="2"/>
      <c r="D719" s="1"/>
      <c r="E719" s="1"/>
    </row>
    <row r="720" spans="1:5" ht="15.75" customHeight="1" x14ac:dyDescent="0.3">
      <c r="A720" s="2"/>
      <c r="D720" s="1"/>
      <c r="E720" s="1"/>
    </row>
    <row r="721" spans="1:5" ht="15.75" customHeight="1" x14ac:dyDescent="0.3">
      <c r="A721" s="2"/>
      <c r="D721" s="1"/>
      <c r="E721" s="1"/>
    </row>
    <row r="722" spans="1:5" ht="15.75" customHeight="1" x14ac:dyDescent="0.3">
      <c r="A722" s="2"/>
      <c r="D722" s="1"/>
      <c r="E722" s="1"/>
    </row>
    <row r="723" spans="1:5" ht="15.75" customHeight="1" x14ac:dyDescent="0.3">
      <c r="A723" s="2"/>
      <c r="D723" s="1"/>
      <c r="E723" s="1"/>
    </row>
    <row r="724" spans="1:5" ht="15.75" customHeight="1" x14ac:dyDescent="0.3">
      <c r="A724" s="2"/>
      <c r="D724" s="1"/>
      <c r="E724" s="1"/>
    </row>
    <row r="725" spans="1:5" ht="15.75" customHeight="1" x14ac:dyDescent="0.3">
      <c r="A725" s="2"/>
      <c r="D725" s="1"/>
      <c r="E725" s="1"/>
    </row>
    <row r="726" spans="1:5" ht="15.75" customHeight="1" x14ac:dyDescent="0.3">
      <c r="A726" s="2"/>
      <c r="D726" s="1"/>
      <c r="E726" s="1"/>
    </row>
    <row r="727" spans="1:5" ht="15.75" customHeight="1" x14ac:dyDescent="0.3">
      <c r="A727" s="2"/>
      <c r="D727" s="1"/>
      <c r="E727" s="1"/>
    </row>
    <row r="728" spans="1:5" ht="15.75" customHeight="1" x14ac:dyDescent="0.3">
      <c r="A728" s="2"/>
      <c r="D728" s="1"/>
      <c r="E728" s="1"/>
    </row>
    <row r="729" spans="1:5" ht="15.75" customHeight="1" x14ac:dyDescent="0.3">
      <c r="A729" s="2"/>
      <c r="D729" s="1"/>
      <c r="E729" s="1"/>
    </row>
    <row r="730" spans="1:5" ht="15.75" customHeight="1" x14ac:dyDescent="0.3">
      <c r="A730" s="2"/>
      <c r="D730" s="1"/>
      <c r="E730" s="1"/>
    </row>
    <row r="731" spans="1:5" ht="15.75" customHeight="1" x14ac:dyDescent="0.3">
      <c r="A731" s="2"/>
      <c r="D731" s="1"/>
      <c r="E731" s="1"/>
    </row>
    <row r="732" spans="1:5" ht="15.75" customHeight="1" x14ac:dyDescent="0.3">
      <c r="A732" s="2"/>
      <c r="D732" s="1"/>
      <c r="E732" s="1"/>
    </row>
    <row r="733" spans="1:5" ht="15.75" customHeight="1" x14ac:dyDescent="0.3">
      <c r="A733" s="2"/>
      <c r="D733" s="1"/>
      <c r="E733" s="1"/>
    </row>
    <row r="734" spans="1:5" ht="15.75" customHeight="1" x14ac:dyDescent="0.3">
      <c r="A734" s="2"/>
      <c r="D734" s="1"/>
      <c r="E734" s="1"/>
    </row>
    <row r="735" spans="1:5" ht="15.75" customHeight="1" x14ac:dyDescent="0.3">
      <c r="A735" s="2"/>
      <c r="D735" s="1"/>
      <c r="E735" s="1"/>
    </row>
    <row r="736" spans="1:5" ht="15.75" customHeight="1" x14ac:dyDescent="0.3">
      <c r="A736" s="2"/>
      <c r="D736" s="1"/>
      <c r="E736" s="1"/>
    </row>
    <row r="737" spans="1:5" ht="15.75" customHeight="1" x14ac:dyDescent="0.3">
      <c r="A737" s="2"/>
      <c r="D737" s="1"/>
      <c r="E737" s="1"/>
    </row>
    <row r="738" spans="1:5" ht="15.75" customHeight="1" x14ac:dyDescent="0.3">
      <c r="A738" s="2"/>
      <c r="D738" s="1"/>
      <c r="E738" s="1"/>
    </row>
    <row r="739" spans="1:5" ht="15.75" customHeight="1" x14ac:dyDescent="0.3">
      <c r="A739" s="2"/>
      <c r="D739" s="1"/>
      <c r="E739" s="1"/>
    </row>
    <row r="740" spans="1:5" ht="15.75" customHeight="1" x14ac:dyDescent="0.3">
      <c r="A740" s="2"/>
      <c r="D740" s="1"/>
      <c r="E740" s="1"/>
    </row>
    <row r="741" spans="1:5" ht="15.75" customHeight="1" x14ac:dyDescent="0.3">
      <c r="A741" s="2"/>
      <c r="D741" s="1"/>
      <c r="E741" s="1"/>
    </row>
    <row r="742" spans="1:5" ht="15.75" customHeight="1" x14ac:dyDescent="0.3">
      <c r="A742" s="2"/>
      <c r="D742" s="1"/>
      <c r="E742" s="1"/>
    </row>
    <row r="743" spans="1:5" ht="15.75" customHeight="1" x14ac:dyDescent="0.3">
      <c r="A743" s="2"/>
      <c r="D743" s="1"/>
      <c r="E743" s="1"/>
    </row>
    <row r="744" spans="1:5" ht="15.75" customHeight="1" x14ac:dyDescent="0.3">
      <c r="A744" s="2"/>
      <c r="D744" s="1"/>
      <c r="E744" s="1"/>
    </row>
    <row r="745" spans="1:5" ht="15.75" customHeight="1" x14ac:dyDescent="0.3">
      <c r="A745" s="2"/>
      <c r="D745" s="1"/>
      <c r="E745" s="1"/>
    </row>
    <row r="746" spans="1:5" ht="15.75" customHeight="1" x14ac:dyDescent="0.3">
      <c r="A746" s="2"/>
      <c r="D746" s="1"/>
      <c r="E746" s="1"/>
    </row>
    <row r="747" spans="1:5" ht="15.75" customHeight="1" x14ac:dyDescent="0.3">
      <c r="A747" s="2"/>
      <c r="D747" s="1"/>
      <c r="E747" s="1"/>
    </row>
    <row r="748" spans="1:5" ht="15.75" customHeight="1" x14ac:dyDescent="0.3">
      <c r="A748" s="2"/>
      <c r="D748" s="1"/>
      <c r="E748" s="1"/>
    </row>
    <row r="749" spans="1:5" ht="15.75" customHeight="1" x14ac:dyDescent="0.3">
      <c r="A749" s="2"/>
      <c r="D749" s="1"/>
      <c r="E749" s="1"/>
    </row>
    <row r="750" spans="1:5" ht="15.75" customHeight="1" x14ac:dyDescent="0.3">
      <c r="A750" s="2"/>
      <c r="D750" s="1"/>
      <c r="E750" s="1"/>
    </row>
    <row r="751" spans="1:5" ht="15.75" customHeight="1" x14ac:dyDescent="0.3">
      <c r="A751" s="2"/>
      <c r="D751" s="1"/>
      <c r="E751" s="1"/>
    </row>
    <row r="752" spans="1:5" ht="15.75" customHeight="1" x14ac:dyDescent="0.3">
      <c r="A752" s="2"/>
      <c r="D752" s="1"/>
      <c r="E752" s="1"/>
    </row>
    <row r="753" spans="1:5" ht="15.75" customHeight="1" x14ac:dyDescent="0.3">
      <c r="A753" s="2"/>
      <c r="D753" s="1"/>
      <c r="E753" s="1"/>
    </row>
    <row r="754" spans="1:5" ht="15.75" customHeight="1" x14ac:dyDescent="0.3">
      <c r="A754" s="2"/>
      <c r="D754" s="1"/>
      <c r="E754" s="1"/>
    </row>
    <row r="755" spans="1:5" ht="15.75" customHeight="1" x14ac:dyDescent="0.3">
      <c r="A755" s="2"/>
      <c r="D755" s="1"/>
      <c r="E755" s="1"/>
    </row>
    <row r="756" spans="1:5" ht="15.75" customHeight="1" x14ac:dyDescent="0.3">
      <c r="A756" s="2"/>
      <c r="D756" s="1"/>
      <c r="E756" s="1"/>
    </row>
    <row r="757" spans="1:5" ht="15.75" customHeight="1" x14ac:dyDescent="0.3">
      <c r="A757" s="2"/>
      <c r="D757" s="1"/>
      <c r="E757" s="1"/>
    </row>
    <row r="758" spans="1:5" ht="15.75" customHeight="1" x14ac:dyDescent="0.3">
      <c r="A758" s="2"/>
      <c r="D758" s="1"/>
      <c r="E758" s="1"/>
    </row>
    <row r="759" spans="1:5" ht="15.75" customHeight="1" x14ac:dyDescent="0.3">
      <c r="A759" s="2"/>
      <c r="D759" s="1"/>
      <c r="E759" s="1"/>
    </row>
    <row r="760" spans="1:5" ht="15.75" customHeight="1" x14ac:dyDescent="0.3">
      <c r="A760" s="2"/>
      <c r="D760" s="1"/>
      <c r="E760" s="1"/>
    </row>
    <row r="761" spans="1:5" ht="15.75" customHeight="1" x14ac:dyDescent="0.3">
      <c r="A761" s="2"/>
      <c r="D761" s="1"/>
      <c r="E761" s="1"/>
    </row>
    <row r="762" spans="1:5" ht="15.75" customHeight="1" x14ac:dyDescent="0.3">
      <c r="A762" s="2"/>
      <c r="D762" s="1"/>
      <c r="E762" s="1"/>
    </row>
    <row r="763" spans="1:5" ht="15.75" customHeight="1" x14ac:dyDescent="0.3">
      <c r="A763" s="2"/>
      <c r="D763" s="1"/>
      <c r="E763" s="1"/>
    </row>
    <row r="764" spans="1:5" ht="15.75" customHeight="1" x14ac:dyDescent="0.3">
      <c r="A764" s="2"/>
      <c r="D764" s="1"/>
      <c r="E764" s="1"/>
    </row>
    <row r="765" spans="1:5" ht="15.75" customHeight="1" x14ac:dyDescent="0.3">
      <c r="A765" s="2"/>
      <c r="D765" s="1"/>
      <c r="E765" s="1"/>
    </row>
    <row r="766" spans="1:5" ht="15.75" customHeight="1" x14ac:dyDescent="0.3">
      <c r="A766" s="2"/>
      <c r="D766" s="1"/>
      <c r="E766" s="1"/>
    </row>
    <row r="767" spans="1:5" ht="15.75" customHeight="1" x14ac:dyDescent="0.3">
      <c r="A767" s="2"/>
      <c r="D767" s="1"/>
      <c r="E767" s="1"/>
    </row>
    <row r="768" spans="1:5" ht="15.75" customHeight="1" x14ac:dyDescent="0.3">
      <c r="A768" s="2"/>
      <c r="D768" s="1"/>
      <c r="E768" s="1"/>
    </row>
    <row r="769" spans="1:5" ht="15.75" customHeight="1" x14ac:dyDescent="0.3">
      <c r="A769" s="2"/>
      <c r="D769" s="1"/>
      <c r="E769" s="1"/>
    </row>
    <row r="770" spans="1:5" ht="15.75" customHeight="1" x14ac:dyDescent="0.3">
      <c r="A770" s="2"/>
      <c r="D770" s="1"/>
      <c r="E770" s="1"/>
    </row>
    <row r="771" spans="1:5" ht="15.75" customHeight="1" x14ac:dyDescent="0.3">
      <c r="A771" s="2"/>
      <c r="D771" s="1"/>
      <c r="E771" s="1"/>
    </row>
    <row r="772" spans="1:5" ht="15.75" customHeight="1" x14ac:dyDescent="0.3">
      <c r="A772" s="2"/>
      <c r="D772" s="1"/>
      <c r="E772" s="1"/>
    </row>
    <row r="773" spans="1:5" ht="15.75" customHeight="1" x14ac:dyDescent="0.3">
      <c r="A773" s="2"/>
      <c r="D773" s="1"/>
      <c r="E773" s="1"/>
    </row>
    <row r="774" spans="1:5" ht="15.75" customHeight="1" x14ac:dyDescent="0.3">
      <c r="A774" s="2"/>
      <c r="D774" s="1"/>
      <c r="E774" s="1"/>
    </row>
    <row r="775" spans="1:5" ht="15.75" customHeight="1" x14ac:dyDescent="0.3">
      <c r="A775" s="2"/>
      <c r="D775" s="1"/>
      <c r="E775" s="1"/>
    </row>
    <row r="776" spans="1:5" ht="15.75" customHeight="1" x14ac:dyDescent="0.3">
      <c r="A776" s="2"/>
      <c r="D776" s="1"/>
      <c r="E776" s="1"/>
    </row>
    <row r="777" spans="1:5" ht="15.75" customHeight="1" x14ac:dyDescent="0.3">
      <c r="A777" s="2"/>
      <c r="D777" s="1"/>
      <c r="E777" s="1"/>
    </row>
    <row r="778" spans="1:5" ht="15.75" customHeight="1" x14ac:dyDescent="0.3">
      <c r="A778" s="2"/>
      <c r="D778" s="1"/>
      <c r="E778" s="1"/>
    </row>
    <row r="779" spans="1:5" ht="15.75" customHeight="1" x14ac:dyDescent="0.3">
      <c r="A779" s="2"/>
      <c r="D779" s="1"/>
      <c r="E779" s="1"/>
    </row>
    <row r="780" spans="1:5" ht="15.75" customHeight="1" x14ac:dyDescent="0.3">
      <c r="A780" s="2"/>
      <c r="D780" s="1"/>
      <c r="E780" s="1"/>
    </row>
    <row r="781" spans="1:5" ht="15.75" customHeight="1" x14ac:dyDescent="0.3">
      <c r="A781" s="2"/>
      <c r="D781" s="1"/>
      <c r="E781" s="1"/>
    </row>
    <row r="782" spans="1:5" ht="15.75" customHeight="1" x14ac:dyDescent="0.3">
      <c r="A782" s="2"/>
      <c r="D782" s="1"/>
      <c r="E782" s="1"/>
    </row>
    <row r="783" spans="1:5" ht="15.75" customHeight="1" x14ac:dyDescent="0.3">
      <c r="A783" s="2"/>
      <c r="D783" s="1"/>
      <c r="E783" s="1"/>
    </row>
    <row r="784" spans="1:5" ht="15.75" customHeight="1" x14ac:dyDescent="0.3">
      <c r="A784" s="2"/>
      <c r="D784" s="1"/>
      <c r="E784" s="1"/>
    </row>
    <row r="785" spans="1:5" ht="15.75" customHeight="1" x14ac:dyDescent="0.3">
      <c r="A785" s="2"/>
      <c r="D785" s="1"/>
      <c r="E785" s="1"/>
    </row>
    <row r="786" spans="1:5" ht="15.75" customHeight="1" x14ac:dyDescent="0.3">
      <c r="A786" s="2"/>
      <c r="D786" s="1"/>
      <c r="E786" s="1"/>
    </row>
    <row r="787" spans="1:5" ht="15.75" customHeight="1" x14ac:dyDescent="0.3">
      <c r="A787" s="2"/>
      <c r="D787" s="1"/>
      <c r="E787" s="1"/>
    </row>
    <row r="788" spans="1:5" ht="15.75" customHeight="1" x14ac:dyDescent="0.3">
      <c r="A788" s="2"/>
      <c r="D788" s="1"/>
      <c r="E788" s="1"/>
    </row>
    <row r="789" spans="1:5" ht="15.75" customHeight="1" x14ac:dyDescent="0.3">
      <c r="A789" s="2"/>
      <c r="D789" s="1"/>
      <c r="E789" s="1"/>
    </row>
    <row r="790" spans="1:5" ht="15.75" customHeight="1" x14ac:dyDescent="0.3">
      <c r="A790" s="2"/>
      <c r="D790" s="1"/>
      <c r="E790" s="1"/>
    </row>
    <row r="791" spans="1:5" ht="15.75" customHeight="1" x14ac:dyDescent="0.3">
      <c r="A791" s="2"/>
      <c r="D791" s="1"/>
      <c r="E791" s="1"/>
    </row>
    <row r="792" spans="1:5" ht="15.75" customHeight="1" x14ac:dyDescent="0.3">
      <c r="A792" s="2"/>
      <c r="D792" s="1"/>
      <c r="E792" s="1"/>
    </row>
    <row r="793" spans="1:5" ht="15.75" customHeight="1" x14ac:dyDescent="0.3">
      <c r="A793" s="2"/>
      <c r="D793" s="1"/>
      <c r="E793" s="1"/>
    </row>
    <row r="794" spans="1:5" ht="15.75" customHeight="1" x14ac:dyDescent="0.3">
      <c r="A794" s="2"/>
      <c r="D794" s="1"/>
      <c r="E794" s="1"/>
    </row>
    <row r="795" spans="1:5" ht="15.75" customHeight="1" x14ac:dyDescent="0.3">
      <c r="A795" s="2"/>
      <c r="D795" s="1"/>
      <c r="E795" s="1"/>
    </row>
    <row r="796" spans="1:5" ht="15.75" customHeight="1" x14ac:dyDescent="0.3">
      <c r="A796" s="2"/>
      <c r="D796" s="1"/>
      <c r="E796" s="1"/>
    </row>
    <row r="797" spans="1:5" ht="15.75" customHeight="1" x14ac:dyDescent="0.3">
      <c r="A797" s="2"/>
      <c r="D797" s="1"/>
      <c r="E797" s="1"/>
    </row>
    <row r="798" spans="1:5" ht="15.75" customHeight="1" x14ac:dyDescent="0.3">
      <c r="A798" s="2"/>
      <c r="D798" s="1"/>
      <c r="E798" s="1"/>
    </row>
    <row r="799" spans="1:5" ht="15.75" customHeight="1" x14ac:dyDescent="0.3">
      <c r="A799" s="2"/>
      <c r="D799" s="1"/>
      <c r="E799" s="1"/>
    </row>
    <row r="800" spans="1:5" ht="15.75" customHeight="1" x14ac:dyDescent="0.3">
      <c r="A800" s="2"/>
      <c r="D800" s="1"/>
      <c r="E800" s="1"/>
    </row>
    <row r="801" spans="1:5" ht="15.75" customHeight="1" x14ac:dyDescent="0.3">
      <c r="A801" s="2"/>
      <c r="D801" s="1"/>
      <c r="E801" s="1"/>
    </row>
    <row r="802" spans="1:5" ht="15.75" customHeight="1" x14ac:dyDescent="0.3">
      <c r="A802" s="2"/>
      <c r="D802" s="1"/>
      <c r="E802" s="1"/>
    </row>
    <row r="803" spans="1:5" ht="15.75" customHeight="1" x14ac:dyDescent="0.3">
      <c r="A803" s="2"/>
      <c r="D803" s="1"/>
      <c r="E803" s="1"/>
    </row>
    <row r="804" spans="1:5" ht="15.75" customHeight="1" x14ac:dyDescent="0.3">
      <c r="A804" s="2"/>
      <c r="D804" s="1"/>
      <c r="E804" s="1"/>
    </row>
    <row r="805" spans="1:5" ht="15.75" customHeight="1" x14ac:dyDescent="0.3">
      <c r="A805" s="2"/>
      <c r="D805" s="1"/>
      <c r="E805" s="1"/>
    </row>
    <row r="806" spans="1:5" ht="15.75" customHeight="1" x14ac:dyDescent="0.3">
      <c r="A806" s="2"/>
      <c r="D806" s="1"/>
      <c r="E806" s="1"/>
    </row>
    <row r="807" spans="1:5" ht="15.75" customHeight="1" x14ac:dyDescent="0.3">
      <c r="A807" s="2"/>
      <c r="D807" s="1"/>
      <c r="E807" s="1"/>
    </row>
    <row r="808" spans="1:5" ht="15.75" customHeight="1" x14ac:dyDescent="0.3">
      <c r="A808" s="2"/>
      <c r="D808" s="1"/>
      <c r="E808" s="1"/>
    </row>
    <row r="809" spans="1:5" ht="15.75" customHeight="1" x14ac:dyDescent="0.3">
      <c r="A809" s="2"/>
      <c r="D809" s="1"/>
      <c r="E809" s="1"/>
    </row>
    <row r="810" spans="1:5" ht="15.75" customHeight="1" x14ac:dyDescent="0.3">
      <c r="A810" s="2"/>
      <c r="D810" s="1"/>
      <c r="E810" s="1"/>
    </row>
    <row r="811" spans="1:5" ht="15.75" customHeight="1" x14ac:dyDescent="0.3">
      <c r="A811" s="2"/>
      <c r="D811" s="1"/>
      <c r="E811" s="1"/>
    </row>
    <row r="812" spans="1:5" ht="15.75" customHeight="1" x14ac:dyDescent="0.3">
      <c r="A812" s="2"/>
      <c r="D812" s="1"/>
      <c r="E812" s="1"/>
    </row>
    <row r="813" spans="1:5" ht="15.75" customHeight="1" x14ac:dyDescent="0.3">
      <c r="A813" s="2"/>
      <c r="D813" s="1"/>
      <c r="E813" s="1"/>
    </row>
    <row r="814" spans="1:5" ht="15.75" customHeight="1" x14ac:dyDescent="0.3">
      <c r="A814" s="2"/>
      <c r="D814" s="1"/>
      <c r="E814" s="1"/>
    </row>
    <row r="815" spans="1:5" ht="15.75" customHeight="1" x14ac:dyDescent="0.3">
      <c r="A815" s="2"/>
      <c r="D815" s="1"/>
      <c r="E815" s="1"/>
    </row>
    <row r="816" spans="1:5" ht="15.75" customHeight="1" x14ac:dyDescent="0.3">
      <c r="A816" s="2"/>
      <c r="D816" s="1"/>
      <c r="E816" s="1"/>
    </row>
    <row r="817" spans="1:5" ht="15.75" customHeight="1" x14ac:dyDescent="0.3">
      <c r="A817" s="2"/>
      <c r="D817" s="1"/>
      <c r="E817" s="1"/>
    </row>
    <row r="818" spans="1:5" ht="15.75" customHeight="1" x14ac:dyDescent="0.3">
      <c r="A818" s="2"/>
      <c r="D818" s="1"/>
      <c r="E818" s="1"/>
    </row>
    <row r="819" spans="1:5" ht="15.75" customHeight="1" x14ac:dyDescent="0.3">
      <c r="A819" s="2"/>
      <c r="D819" s="1"/>
      <c r="E819" s="1"/>
    </row>
    <row r="820" spans="1:5" ht="15.75" customHeight="1" x14ac:dyDescent="0.3">
      <c r="A820" s="2"/>
      <c r="D820" s="1"/>
      <c r="E820" s="1"/>
    </row>
    <row r="821" spans="1:5" ht="15.75" customHeight="1" x14ac:dyDescent="0.3">
      <c r="A821" s="2"/>
      <c r="D821" s="1"/>
      <c r="E821" s="1"/>
    </row>
    <row r="822" spans="1:5" ht="15.75" customHeight="1" x14ac:dyDescent="0.3">
      <c r="A822" s="2"/>
      <c r="D822" s="1"/>
      <c r="E822" s="1"/>
    </row>
    <row r="823" spans="1:5" ht="15.75" customHeight="1" x14ac:dyDescent="0.3">
      <c r="A823" s="2"/>
      <c r="D823" s="1"/>
      <c r="E823" s="1"/>
    </row>
    <row r="824" spans="1:5" ht="15.75" customHeight="1" x14ac:dyDescent="0.3">
      <c r="A824" s="2"/>
      <c r="D824" s="1"/>
      <c r="E824" s="1"/>
    </row>
    <row r="825" spans="1:5" ht="15.75" customHeight="1" x14ac:dyDescent="0.3">
      <c r="A825" s="2"/>
      <c r="D825" s="1"/>
      <c r="E825" s="1"/>
    </row>
    <row r="826" spans="1:5" ht="15.75" customHeight="1" x14ac:dyDescent="0.3">
      <c r="A826" s="2"/>
      <c r="D826" s="1"/>
      <c r="E826" s="1"/>
    </row>
    <row r="827" spans="1:5" ht="15.75" customHeight="1" x14ac:dyDescent="0.3">
      <c r="A827" s="2"/>
      <c r="D827" s="1"/>
      <c r="E827" s="1"/>
    </row>
    <row r="828" spans="1:5" ht="15.75" customHeight="1" x14ac:dyDescent="0.3">
      <c r="A828" s="2"/>
      <c r="D828" s="1"/>
      <c r="E828" s="1"/>
    </row>
    <row r="829" spans="1:5" ht="15.75" customHeight="1" x14ac:dyDescent="0.3">
      <c r="A829" s="2"/>
      <c r="D829" s="1"/>
      <c r="E829" s="1"/>
    </row>
    <row r="830" spans="1:5" ht="15.75" customHeight="1" x14ac:dyDescent="0.3">
      <c r="A830" s="2"/>
      <c r="D830" s="1"/>
      <c r="E830" s="1"/>
    </row>
    <row r="831" spans="1:5" ht="15.75" customHeight="1" x14ac:dyDescent="0.3">
      <c r="A831" s="2"/>
      <c r="D831" s="1"/>
      <c r="E831" s="1"/>
    </row>
    <row r="832" spans="1:5" ht="15.75" customHeight="1" x14ac:dyDescent="0.3">
      <c r="A832" s="2"/>
      <c r="D832" s="1"/>
      <c r="E832" s="1"/>
    </row>
    <row r="833" spans="1:5" ht="15.75" customHeight="1" x14ac:dyDescent="0.3">
      <c r="A833" s="2"/>
      <c r="D833" s="1"/>
      <c r="E833" s="1"/>
    </row>
    <row r="834" spans="1:5" ht="15.75" customHeight="1" x14ac:dyDescent="0.3">
      <c r="A834" s="2"/>
      <c r="D834" s="1"/>
      <c r="E834" s="1"/>
    </row>
    <row r="835" spans="1:5" ht="15.75" customHeight="1" x14ac:dyDescent="0.3">
      <c r="A835" s="2"/>
      <c r="D835" s="1"/>
      <c r="E835" s="1"/>
    </row>
    <row r="836" spans="1:5" ht="15.75" customHeight="1" x14ac:dyDescent="0.3">
      <c r="A836" s="2"/>
      <c r="D836" s="1"/>
      <c r="E836" s="1"/>
    </row>
    <row r="837" spans="1:5" ht="15.75" customHeight="1" x14ac:dyDescent="0.3">
      <c r="A837" s="2"/>
      <c r="D837" s="1"/>
      <c r="E837" s="1"/>
    </row>
    <row r="838" spans="1:5" ht="15.75" customHeight="1" x14ac:dyDescent="0.3">
      <c r="A838" s="2"/>
      <c r="D838" s="1"/>
      <c r="E838" s="1"/>
    </row>
    <row r="839" spans="1:5" ht="15.75" customHeight="1" x14ac:dyDescent="0.3">
      <c r="A839" s="2"/>
      <c r="D839" s="1"/>
      <c r="E839" s="1"/>
    </row>
    <row r="840" spans="1:5" ht="15.75" customHeight="1" x14ac:dyDescent="0.3">
      <c r="A840" s="2"/>
      <c r="D840" s="1"/>
      <c r="E840" s="1"/>
    </row>
    <row r="841" spans="1:5" ht="15.75" customHeight="1" x14ac:dyDescent="0.3">
      <c r="A841" s="2"/>
      <c r="D841" s="1"/>
      <c r="E841" s="1"/>
    </row>
    <row r="842" spans="1:5" ht="15.75" customHeight="1" x14ac:dyDescent="0.3">
      <c r="A842" s="2"/>
      <c r="D842" s="1"/>
      <c r="E842" s="1"/>
    </row>
    <row r="843" spans="1:5" ht="15.75" customHeight="1" x14ac:dyDescent="0.3">
      <c r="A843" s="2"/>
      <c r="D843" s="1"/>
      <c r="E843" s="1"/>
    </row>
    <row r="844" spans="1:5" ht="15.75" customHeight="1" x14ac:dyDescent="0.3">
      <c r="A844" s="2"/>
      <c r="D844" s="1"/>
      <c r="E844" s="1"/>
    </row>
    <row r="845" spans="1:5" ht="15.75" customHeight="1" x14ac:dyDescent="0.3">
      <c r="A845" s="2"/>
      <c r="D845" s="1"/>
      <c r="E845" s="1"/>
    </row>
    <row r="846" spans="1:5" ht="15.75" customHeight="1" x14ac:dyDescent="0.3">
      <c r="A846" s="2"/>
      <c r="D846" s="1"/>
      <c r="E846" s="1"/>
    </row>
    <row r="847" spans="1:5" ht="15.75" customHeight="1" x14ac:dyDescent="0.3">
      <c r="A847" s="2"/>
      <c r="D847" s="1"/>
      <c r="E847" s="1"/>
    </row>
    <row r="848" spans="1:5" ht="15.75" customHeight="1" x14ac:dyDescent="0.3">
      <c r="A848" s="2"/>
      <c r="D848" s="1"/>
      <c r="E848" s="1"/>
    </row>
    <row r="849" spans="1:5" ht="15.75" customHeight="1" x14ac:dyDescent="0.3">
      <c r="A849" s="2"/>
      <c r="D849" s="1"/>
      <c r="E849" s="1"/>
    </row>
    <row r="850" spans="1:5" ht="15.75" customHeight="1" x14ac:dyDescent="0.3">
      <c r="A850" s="2"/>
      <c r="D850" s="1"/>
      <c r="E850" s="1"/>
    </row>
    <row r="851" spans="1:5" ht="15.75" customHeight="1" x14ac:dyDescent="0.3">
      <c r="A851" s="2"/>
      <c r="D851" s="1"/>
      <c r="E851" s="1"/>
    </row>
    <row r="852" spans="1:5" ht="15.75" customHeight="1" x14ac:dyDescent="0.3">
      <c r="A852" s="2"/>
      <c r="D852" s="1"/>
      <c r="E852" s="1"/>
    </row>
    <row r="853" spans="1:5" ht="15.75" customHeight="1" x14ac:dyDescent="0.3">
      <c r="A853" s="2"/>
      <c r="D853" s="1"/>
      <c r="E853" s="1"/>
    </row>
    <row r="854" spans="1:5" ht="15.75" customHeight="1" x14ac:dyDescent="0.3">
      <c r="A854" s="2"/>
      <c r="D854" s="1"/>
      <c r="E854" s="1"/>
    </row>
    <row r="855" spans="1:5" ht="15.75" customHeight="1" x14ac:dyDescent="0.3">
      <c r="A855" s="2"/>
      <c r="D855" s="1"/>
      <c r="E855" s="1"/>
    </row>
    <row r="856" spans="1:5" ht="15.75" customHeight="1" x14ac:dyDescent="0.3">
      <c r="A856" s="2"/>
      <c r="D856" s="1"/>
      <c r="E856" s="1"/>
    </row>
    <row r="857" spans="1:5" ht="15.75" customHeight="1" x14ac:dyDescent="0.3">
      <c r="A857" s="2"/>
      <c r="D857" s="1"/>
      <c r="E857" s="1"/>
    </row>
    <row r="858" spans="1:5" ht="15.75" customHeight="1" x14ac:dyDescent="0.3">
      <c r="A858" s="2"/>
      <c r="D858" s="1"/>
      <c r="E858" s="1"/>
    </row>
    <row r="859" spans="1:5" ht="15.75" customHeight="1" x14ac:dyDescent="0.3">
      <c r="A859" s="2"/>
      <c r="D859" s="1"/>
      <c r="E859" s="1"/>
    </row>
    <row r="860" spans="1:5" ht="15.75" customHeight="1" x14ac:dyDescent="0.3">
      <c r="A860" s="2"/>
      <c r="D860" s="1"/>
      <c r="E860" s="1"/>
    </row>
    <row r="861" spans="1:5" ht="15.75" customHeight="1" x14ac:dyDescent="0.3">
      <c r="A861" s="2"/>
      <c r="D861" s="1"/>
      <c r="E861" s="1"/>
    </row>
    <row r="862" spans="1:5" ht="15.75" customHeight="1" x14ac:dyDescent="0.3">
      <c r="A862" s="2"/>
      <c r="D862" s="1"/>
      <c r="E862" s="1"/>
    </row>
    <row r="863" spans="1:5" ht="15.75" customHeight="1" x14ac:dyDescent="0.3">
      <c r="A863" s="2"/>
      <c r="D863" s="1"/>
      <c r="E863" s="1"/>
    </row>
    <row r="864" spans="1:5" ht="15.75" customHeight="1" x14ac:dyDescent="0.3">
      <c r="A864" s="2"/>
      <c r="D864" s="1"/>
      <c r="E864" s="1"/>
    </row>
    <row r="865" spans="1:5" ht="15.75" customHeight="1" x14ac:dyDescent="0.3">
      <c r="A865" s="2"/>
      <c r="D865" s="1"/>
      <c r="E865" s="1"/>
    </row>
    <row r="866" spans="1:5" ht="15.75" customHeight="1" x14ac:dyDescent="0.3">
      <c r="A866" s="2"/>
      <c r="D866" s="1"/>
      <c r="E866" s="1"/>
    </row>
    <row r="867" spans="1:5" ht="15.75" customHeight="1" x14ac:dyDescent="0.3">
      <c r="A867" s="2"/>
      <c r="D867" s="1"/>
      <c r="E867" s="1"/>
    </row>
    <row r="868" spans="1:5" ht="15.75" customHeight="1" x14ac:dyDescent="0.3">
      <c r="A868" s="2"/>
      <c r="D868" s="1"/>
      <c r="E868" s="1"/>
    </row>
    <row r="869" spans="1:5" ht="15.75" customHeight="1" x14ac:dyDescent="0.3">
      <c r="A869" s="2"/>
      <c r="D869" s="1"/>
      <c r="E869" s="1"/>
    </row>
    <row r="870" spans="1:5" ht="15.75" customHeight="1" x14ac:dyDescent="0.3">
      <c r="A870" s="2"/>
      <c r="D870" s="1"/>
      <c r="E870" s="1"/>
    </row>
    <row r="871" spans="1:5" ht="15.75" customHeight="1" x14ac:dyDescent="0.3">
      <c r="A871" s="2"/>
      <c r="D871" s="1"/>
      <c r="E871" s="1"/>
    </row>
    <row r="872" spans="1:5" ht="15.75" customHeight="1" x14ac:dyDescent="0.3">
      <c r="A872" s="2"/>
      <c r="D872" s="1"/>
      <c r="E872" s="1"/>
    </row>
    <row r="873" spans="1:5" ht="15.75" customHeight="1" x14ac:dyDescent="0.3">
      <c r="A873" s="2"/>
      <c r="D873" s="1"/>
      <c r="E873" s="1"/>
    </row>
    <row r="874" spans="1:5" ht="15.75" customHeight="1" x14ac:dyDescent="0.3">
      <c r="A874" s="2"/>
      <c r="D874" s="1"/>
      <c r="E874" s="1"/>
    </row>
    <row r="875" spans="1:5" ht="15.75" customHeight="1" x14ac:dyDescent="0.3">
      <c r="A875" s="2"/>
      <c r="D875" s="1"/>
      <c r="E875" s="1"/>
    </row>
    <row r="876" spans="1:5" ht="15.75" customHeight="1" x14ac:dyDescent="0.3">
      <c r="A876" s="2"/>
      <c r="D876" s="1"/>
      <c r="E876" s="1"/>
    </row>
    <row r="877" spans="1:5" ht="15.75" customHeight="1" x14ac:dyDescent="0.3">
      <c r="A877" s="2"/>
      <c r="D877" s="1"/>
      <c r="E877" s="1"/>
    </row>
    <row r="878" spans="1:5" ht="15.75" customHeight="1" x14ac:dyDescent="0.3">
      <c r="A878" s="2"/>
      <c r="D878" s="1"/>
      <c r="E878" s="1"/>
    </row>
    <row r="879" spans="1:5" ht="15.75" customHeight="1" x14ac:dyDescent="0.3">
      <c r="A879" s="2"/>
      <c r="D879" s="1"/>
      <c r="E879" s="1"/>
    </row>
    <row r="880" spans="1:5" ht="15.75" customHeight="1" x14ac:dyDescent="0.3">
      <c r="A880" s="2"/>
      <c r="D880" s="1"/>
      <c r="E880" s="1"/>
    </row>
    <row r="881" spans="1:5" ht="15.75" customHeight="1" x14ac:dyDescent="0.3">
      <c r="A881" s="2"/>
      <c r="D881" s="1"/>
      <c r="E881" s="1"/>
    </row>
    <row r="882" spans="1:5" ht="15.75" customHeight="1" x14ac:dyDescent="0.3">
      <c r="A882" s="2"/>
      <c r="D882" s="1"/>
      <c r="E882" s="1"/>
    </row>
    <row r="883" spans="1:5" ht="15.75" customHeight="1" x14ac:dyDescent="0.3">
      <c r="A883" s="2"/>
      <c r="D883" s="1"/>
      <c r="E883" s="1"/>
    </row>
    <row r="884" spans="1:5" ht="15.75" customHeight="1" x14ac:dyDescent="0.3">
      <c r="A884" s="2"/>
      <c r="D884" s="1"/>
      <c r="E884" s="1"/>
    </row>
    <row r="885" spans="1:5" ht="15.75" customHeight="1" x14ac:dyDescent="0.3">
      <c r="A885" s="2"/>
      <c r="D885" s="1"/>
      <c r="E885" s="1"/>
    </row>
    <row r="886" spans="1:5" ht="15.75" customHeight="1" x14ac:dyDescent="0.3">
      <c r="A886" s="2"/>
      <c r="D886" s="1"/>
      <c r="E886" s="1"/>
    </row>
    <row r="887" spans="1:5" ht="15.75" customHeight="1" x14ac:dyDescent="0.3">
      <c r="A887" s="2"/>
      <c r="D887" s="1"/>
      <c r="E887" s="1"/>
    </row>
    <row r="888" spans="1:5" ht="15.75" customHeight="1" x14ac:dyDescent="0.3">
      <c r="A888" s="2"/>
      <c r="D888" s="1"/>
      <c r="E888" s="1"/>
    </row>
    <row r="889" spans="1:5" ht="15.75" customHeight="1" x14ac:dyDescent="0.3">
      <c r="A889" s="2"/>
      <c r="D889" s="1"/>
      <c r="E889" s="1"/>
    </row>
    <row r="890" spans="1:5" ht="15.75" customHeight="1" x14ac:dyDescent="0.3">
      <c r="A890" s="2"/>
      <c r="D890" s="1"/>
      <c r="E890" s="1"/>
    </row>
    <row r="891" spans="1:5" ht="15.75" customHeight="1" x14ac:dyDescent="0.3">
      <c r="A891" s="2"/>
      <c r="D891" s="1"/>
      <c r="E891" s="1"/>
    </row>
    <row r="892" spans="1:5" ht="15.75" customHeight="1" x14ac:dyDescent="0.3">
      <c r="A892" s="2"/>
      <c r="D892" s="1"/>
      <c r="E892" s="1"/>
    </row>
    <row r="893" spans="1:5" ht="15.75" customHeight="1" x14ac:dyDescent="0.3">
      <c r="A893" s="2"/>
      <c r="D893" s="1"/>
      <c r="E893" s="1"/>
    </row>
    <row r="894" spans="1:5" ht="15.75" customHeight="1" x14ac:dyDescent="0.3">
      <c r="A894" s="2"/>
      <c r="D894" s="1"/>
      <c r="E894" s="1"/>
    </row>
    <row r="895" spans="1:5" ht="15.75" customHeight="1" x14ac:dyDescent="0.3">
      <c r="A895" s="2"/>
      <c r="D895" s="1"/>
      <c r="E895" s="1"/>
    </row>
    <row r="896" spans="1:5" ht="15.75" customHeight="1" x14ac:dyDescent="0.3">
      <c r="A896" s="2"/>
      <c r="D896" s="1"/>
      <c r="E896" s="1"/>
    </row>
    <row r="897" spans="1:5" ht="15.75" customHeight="1" x14ac:dyDescent="0.3">
      <c r="A897" s="2"/>
      <c r="D897" s="1"/>
      <c r="E897" s="1"/>
    </row>
    <row r="898" spans="1:5" ht="15.75" customHeight="1" x14ac:dyDescent="0.3">
      <c r="A898" s="2"/>
      <c r="D898" s="1"/>
      <c r="E898" s="1"/>
    </row>
    <row r="899" spans="1:5" ht="15.75" customHeight="1" x14ac:dyDescent="0.3">
      <c r="A899" s="2"/>
      <c r="D899" s="1"/>
      <c r="E899" s="1"/>
    </row>
    <row r="900" spans="1:5" ht="15.75" customHeight="1" x14ac:dyDescent="0.3">
      <c r="A900" s="2"/>
      <c r="D900" s="1"/>
      <c r="E900" s="1"/>
    </row>
    <row r="901" spans="1:5" ht="15.75" customHeight="1" x14ac:dyDescent="0.3">
      <c r="A901" s="2"/>
      <c r="D901" s="1"/>
      <c r="E901" s="1"/>
    </row>
    <row r="902" spans="1:5" ht="15.75" customHeight="1" x14ac:dyDescent="0.3">
      <c r="A902" s="2"/>
      <c r="D902" s="1"/>
      <c r="E902" s="1"/>
    </row>
    <row r="903" spans="1:5" ht="15.75" customHeight="1" x14ac:dyDescent="0.3">
      <c r="A903" s="2"/>
      <c r="D903" s="1"/>
      <c r="E903" s="1"/>
    </row>
    <row r="904" spans="1:5" ht="15.75" customHeight="1" x14ac:dyDescent="0.3">
      <c r="A904" s="2"/>
      <c r="D904" s="1"/>
      <c r="E904" s="1"/>
    </row>
    <row r="905" spans="1:5" ht="15.75" customHeight="1" x14ac:dyDescent="0.3">
      <c r="A905" s="2"/>
      <c r="D905" s="1"/>
      <c r="E905" s="1"/>
    </row>
    <row r="906" spans="1:5" ht="15.75" customHeight="1" x14ac:dyDescent="0.3">
      <c r="A906" s="2"/>
      <c r="D906" s="1"/>
      <c r="E906" s="1"/>
    </row>
    <row r="907" spans="1:5" ht="15.75" customHeight="1" x14ac:dyDescent="0.3">
      <c r="A907" s="2"/>
      <c r="D907" s="1"/>
      <c r="E907" s="1"/>
    </row>
    <row r="908" spans="1:5" ht="15.75" customHeight="1" x14ac:dyDescent="0.3">
      <c r="A908" s="2"/>
      <c r="D908" s="1"/>
      <c r="E908" s="1"/>
    </row>
    <row r="909" spans="1:5" ht="15.75" customHeight="1" x14ac:dyDescent="0.3">
      <c r="A909" s="2"/>
      <c r="D909" s="1"/>
      <c r="E909" s="1"/>
    </row>
    <row r="910" spans="1:5" ht="15.75" customHeight="1" x14ac:dyDescent="0.3">
      <c r="A910" s="2"/>
      <c r="D910" s="1"/>
      <c r="E910" s="1"/>
    </row>
    <row r="911" spans="1:5" ht="15.75" customHeight="1" x14ac:dyDescent="0.3">
      <c r="A911" s="2"/>
      <c r="D911" s="1"/>
      <c r="E911" s="1"/>
    </row>
    <row r="912" spans="1:5" ht="15.75" customHeight="1" x14ac:dyDescent="0.3">
      <c r="A912" s="2"/>
      <c r="D912" s="1"/>
      <c r="E912" s="1"/>
    </row>
    <row r="913" spans="1:5" ht="15.75" customHeight="1" x14ac:dyDescent="0.3">
      <c r="A913" s="2"/>
      <c r="D913" s="1"/>
      <c r="E913" s="1"/>
    </row>
    <row r="914" spans="1:5" ht="15.75" customHeight="1" x14ac:dyDescent="0.3">
      <c r="A914" s="2"/>
      <c r="D914" s="1"/>
      <c r="E914" s="1"/>
    </row>
    <row r="915" spans="1:5" ht="15.75" customHeight="1" x14ac:dyDescent="0.3">
      <c r="A915" s="2"/>
      <c r="D915" s="1"/>
      <c r="E915" s="1"/>
    </row>
    <row r="916" spans="1:5" ht="15.75" customHeight="1" x14ac:dyDescent="0.3">
      <c r="A916" s="2"/>
      <c r="D916" s="1"/>
      <c r="E916" s="1"/>
    </row>
    <row r="917" spans="1:5" ht="15.75" customHeight="1" x14ac:dyDescent="0.3">
      <c r="A917" s="2"/>
      <c r="D917" s="1"/>
      <c r="E917" s="1"/>
    </row>
    <row r="918" spans="1:5" ht="15.75" customHeight="1" x14ac:dyDescent="0.3">
      <c r="A918" s="2"/>
      <c r="D918" s="1"/>
      <c r="E918" s="1"/>
    </row>
    <row r="919" spans="1:5" ht="15.75" customHeight="1" x14ac:dyDescent="0.3">
      <c r="A919" s="2"/>
      <c r="D919" s="1"/>
      <c r="E919" s="1"/>
    </row>
    <row r="920" spans="1:5" ht="15.75" customHeight="1" x14ac:dyDescent="0.3">
      <c r="A920" s="2"/>
      <c r="D920" s="1"/>
      <c r="E920" s="1"/>
    </row>
    <row r="921" spans="1:5" ht="15.75" customHeight="1" x14ac:dyDescent="0.3">
      <c r="A921" s="2"/>
      <c r="D921" s="1"/>
      <c r="E921" s="1"/>
    </row>
    <row r="922" spans="1:5" ht="15.75" customHeight="1" x14ac:dyDescent="0.3">
      <c r="A922" s="2"/>
      <c r="D922" s="1"/>
      <c r="E922" s="1"/>
    </row>
    <row r="923" spans="1:5" ht="15.75" customHeight="1" x14ac:dyDescent="0.3">
      <c r="A923" s="2"/>
      <c r="D923" s="1"/>
      <c r="E923" s="1"/>
    </row>
    <row r="924" spans="1:5" ht="15.75" customHeight="1" x14ac:dyDescent="0.3">
      <c r="A924" s="2"/>
      <c r="D924" s="1"/>
      <c r="E924" s="1"/>
    </row>
    <row r="925" spans="1:5" ht="15.75" customHeight="1" x14ac:dyDescent="0.3">
      <c r="A925" s="2"/>
      <c r="D925" s="1"/>
      <c r="E925" s="1"/>
    </row>
    <row r="926" spans="1:5" ht="15.75" customHeight="1" x14ac:dyDescent="0.3">
      <c r="A926" s="2"/>
      <c r="D926" s="1"/>
      <c r="E926" s="1"/>
    </row>
    <row r="927" spans="1:5" ht="15.75" customHeight="1" x14ac:dyDescent="0.3">
      <c r="A927" s="2"/>
      <c r="D927" s="1"/>
      <c r="E927" s="1"/>
    </row>
    <row r="928" spans="1:5" ht="15.75" customHeight="1" x14ac:dyDescent="0.3">
      <c r="A928" s="2"/>
      <c r="D928" s="1"/>
      <c r="E928" s="1"/>
    </row>
    <row r="929" spans="1:5" ht="15.75" customHeight="1" x14ac:dyDescent="0.3">
      <c r="A929" s="2"/>
      <c r="D929" s="1"/>
      <c r="E929" s="1"/>
    </row>
    <row r="930" spans="1:5" ht="15.75" customHeight="1" x14ac:dyDescent="0.3">
      <c r="A930" s="2"/>
      <c r="D930" s="1"/>
      <c r="E930" s="1"/>
    </row>
    <row r="931" spans="1:5" ht="15.75" customHeight="1" x14ac:dyDescent="0.3">
      <c r="A931" s="2"/>
      <c r="D931" s="1"/>
      <c r="E931" s="1"/>
    </row>
    <row r="932" spans="1:5" ht="15.75" customHeight="1" x14ac:dyDescent="0.3">
      <c r="A932" s="2"/>
      <c r="D932" s="1"/>
      <c r="E932" s="1"/>
    </row>
    <row r="933" spans="1:5" ht="15.75" customHeight="1" x14ac:dyDescent="0.3">
      <c r="A933" s="2"/>
      <c r="D933" s="1"/>
      <c r="E933" s="1"/>
    </row>
    <row r="934" spans="1:5" ht="15.75" customHeight="1" x14ac:dyDescent="0.3">
      <c r="A934" s="2"/>
      <c r="D934" s="1"/>
      <c r="E934" s="1"/>
    </row>
    <row r="935" spans="1:5" ht="15.75" customHeight="1" x14ac:dyDescent="0.3">
      <c r="A935" s="2"/>
      <c r="D935" s="1"/>
      <c r="E935" s="1"/>
    </row>
    <row r="936" spans="1:5" ht="15.75" customHeight="1" x14ac:dyDescent="0.3">
      <c r="A936" s="2"/>
      <c r="D936" s="1"/>
      <c r="E936" s="1"/>
    </row>
    <row r="937" spans="1:5" ht="15.75" customHeight="1" x14ac:dyDescent="0.3">
      <c r="A937" s="2"/>
      <c r="D937" s="1"/>
      <c r="E937" s="1"/>
    </row>
    <row r="938" spans="1:5" ht="15.75" customHeight="1" x14ac:dyDescent="0.3">
      <c r="A938" s="2"/>
      <c r="D938" s="1"/>
      <c r="E938" s="1"/>
    </row>
    <row r="939" spans="1:5" ht="15.75" customHeight="1" x14ac:dyDescent="0.3">
      <c r="A939" s="2"/>
      <c r="D939" s="1"/>
      <c r="E939" s="1"/>
    </row>
    <row r="940" spans="1:5" ht="15.75" customHeight="1" x14ac:dyDescent="0.3">
      <c r="A940" s="2"/>
      <c r="D940" s="1"/>
      <c r="E940" s="1"/>
    </row>
    <row r="941" spans="1:5" ht="15.75" customHeight="1" x14ac:dyDescent="0.3">
      <c r="A941" s="2"/>
      <c r="D941" s="1"/>
      <c r="E941" s="1"/>
    </row>
    <row r="942" spans="1:5" ht="15.75" customHeight="1" x14ac:dyDescent="0.3">
      <c r="A942" s="2"/>
      <c r="D942" s="1"/>
      <c r="E942" s="1"/>
    </row>
    <row r="943" spans="1:5" ht="15.75" customHeight="1" x14ac:dyDescent="0.3">
      <c r="A943" s="2"/>
      <c r="D943" s="1"/>
      <c r="E943" s="1"/>
    </row>
    <row r="944" spans="1:5" ht="15.75" customHeight="1" x14ac:dyDescent="0.3">
      <c r="A944" s="2"/>
      <c r="D944" s="1"/>
      <c r="E944" s="1"/>
    </row>
    <row r="945" spans="1:5" ht="15.75" customHeight="1" x14ac:dyDescent="0.3">
      <c r="A945" s="2"/>
      <c r="D945" s="1"/>
      <c r="E945" s="1"/>
    </row>
    <row r="946" spans="1:5" ht="15.75" customHeight="1" x14ac:dyDescent="0.3">
      <c r="A946" s="2"/>
      <c r="D946" s="1"/>
      <c r="E946" s="1"/>
    </row>
    <row r="947" spans="1:5" ht="15.75" customHeight="1" x14ac:dyDescent="0.3">
      <c r="A947" s="2"/>
      <c r="D947" s="1"/>
      <c r="E947" s="1"/>
    </row>
    <row r="948" spans="1:5" ht="15.75" customHeight="1" x14ac:dyDescent="0.3">
      <c r="A948" s="2"/>
      <c r="D948" s="1"/>
      <c r="E948" s="1"/>
    </row>
    <row r="949" spans="1:5" ht="15.75" customHeight="1" x14ac:dyDescent="0.3">
      <c r="A949" s="2"/>
      <c r="D949" s="1"/>
      <c r="E949" s="1"/>
    </row>
    <row r="950" spans="1:5" ht="15.75" customHeight="1" x14ac:dyDescent="0.3">
      <c r="A950" s="2"/>
      <c r="D950" s="1"/>
      <c r="E950" s="1"/>
    </row>
    <row r="951" spans="1:5" ht="15.75" customHeight="1" x14ac:dyDescent="0.3">
      <c r="A951" s="2"/>
      <c r="D951" s="1"/>
      <c r="E951" s="1"/>
    </row>
    <row r="952" spans="1:5" ht="15.75" customHeight="1" x14ac:dyDescent="0.3">
      <c r="A952" s="2"/>
      <c r="D952" s="1"/>
      <c r="E952" s="1"/>
    </row>
    <row r="953" spans="1:5" ht="15.75" customHeight="1" x14ac:dyDescent="0.3">
      <c r="A953" s="2"/>
      <c r="D953" s="1"/>
      <c r="E953" s="1"/>
    </row>
    <row r="954" spans="1:5" ht="15.75" customHeight="1" x14ac:dyDescent="0.3">
      <c r="A954" s="2"/>
      <c r="D954" s="1"/>
      <c r="E954" s="1"/>
    </row>
    <row r="955" spans="1:5" ht="15.75" customHeight="1" x14ac:dyDescent="0.3">
      <c r="A955" s="2"/>
      <c r="D955" s="1"/>
      <c r="E955" s="1"/>
    </row>
    <row r="956" spans="1:5" ht="15.75" customHeight="1" x14ac:dyDescent="0.3">
      <c r="A956" s="2"/>
      <c r="D956" s="1"/>
      <c r="E956" s="1"/>
    </row>
    <row r="957" spans="1:5" ht="15.75" customHeight="1" x14ac:dyDescent="0.3">
      <c r="A957" s="2"/>
      <c r="D957" s="1"/>
      <c r="E957" s="1"/>
    </row>
    <row r="958" spans="1:5" ht="15.75" customHeight="1" x14ac:dyDescent="0.3">
      <c r="A958" s="2"/>
      <c r="D958" s="1"/>
      <c r="E958" s="1"/>
    </row>
    <row r="959" spans="1:5" ht="15.75" customHeight="1" x14ac:dyDescent="0.3">
      <c r="A959" s="2"/>
      <c r="D959" s="1"/>
      <c r="E959" s="1"/>
    </row>
    <row r="960" spans="1:5" ht="15.75" customHeight="1" x14ac:dyDescent="0.3">
      <c r="A960" s="2"/>
      <c r="D960" s="1"/>
      <c r="E960" s="1"/>
    </row>
    <row r="961" spans="1:5" ht="15.75" customHeight="1" x14ac:dyDescent="0.3">
      <c r="A961" s="2"/>
      <c r="D961" s="1"/>
      <c r="E961" s="1"/>
    </row>
    <row r="962" spans="1:5" ht="15.75" customHeight="1" x14ac:dyDescent="0.3">
      <c r="A962" s="2"/>
      <c r="D962" s="1"/>
      <c r="E962" s="1"/>
    </row>
    <row r="963" spans="1:5" ht="15.75" customHeight="1" x14ac:dyDescent="0.3">
      <c r="A963" s="2"/>
      <c r="D963" s="1"/>
      <c r="E963" s="1"/>
    </row>
    <row r="964" spans="1:5" ht="15.75" customHeight="1" x14ac:dyDescent="0.3">
      <c r="A964" s="2"/>
      <c r="D964" s="1"/>
      <c r="E964" s="1"/>
    </row>
    <row r="965" spans="1:5" ht="15.75" customHeight="1" x14ac:dyDescent="0.3">
      <c r="A965" s="2"/>
      <c r="D965" s="1"/>
      <c r="E965" s="1"/>
    </row>
    <row r="966" spans="1:5" ht="15.75" customHeight="1" x14ac:dyDescent="0.3">
      <c r="A966" s="2"/>
      <c r="D966" s="1"/>
      <c r="E966" s="1"/>
    </row>
    <row r="967" spans="1:5" ht="15.75" customHeight="1" x14ac:dyDescent="0.3">
      <c r="A967" s="2"/>
      <c r="D967" s="1"/>
      <c r="E967" s="1"/>
    </row>
    <row r="968" spans="1:5" ht="15.75" customHeight="1" x14ac:dyDescent="0.3">
      <c r="A968" s="2"/>
      <c r="D968" s="1"/>
      <c r="E968" s="1"/>
    </row>
    <row r="969" spans="1:5" ht="15.75" customHeight="1" x14ac:dyDescent="0.3">
      <c r="A969" s="2"/>
      <c r="D969" s="1"/>
      <c r="E969" s="1"/>
    </row>
    <row r="970" spans="1:5" ht="15.75" customHeight="1" x14ac:dyDescent="0.3">
      <c r="A970" s="2"/>
      <c r="D970" s="1"/>
      <c r="E970" s="1"/>
    </row>
    <row r="971" spans="1:5" ht="15.75" customHeight="1" x14ac:dyDescent="0.3">
      <c r="A971" s="2"/>
      <c r="D971" s="1"/>
      <c r="E971" s="1"/>
    </row>
    <row r="972" spans="1:5" ht="15.75" customHeight="1" x14ac:dyDescent="0.3">
      <c r="A972" s="2"/>
      <c r="D972" s="1"/>
      <c r="E972" s="1"/>
    </row>
    <row r="973" spans="1:5" ht="15.75" customHeight="1" x14ac:dyDescent="0.3">
      <c r="A973" s="2"/>
      <c r="D973" s="1"/>
      <c r="E973" s="1"/>
    </row>
    <row r="974" spans="1:5" ht="15.75" customHeight="1" x14ac:dyDescent="0.3">
      <c r="A974" s="2"/>
      <c r="D974" s="1"/>
      <c r="E974" s="1"/>
    </row>
    <row r="975" spans="1:5" ht="15.75" customHeight="1" x14ac:dyDescent="0.3">
      <c r="A975" s="2"/>
      <c r="D975" s="1"/>
      <c r="E975" s="1"/>
    </row>
    <row r="976" spans="1:5" ht="15.75" customHeight="1" x14ac:dyDescent="0.3">
      <c r="A976" s="2"/>
      <c r="D976" s="1"/>
      <c r="E976" s="1"/>
    </row>
    <row r="977" spans="1:5" ht="15.75" customHeight="1" x14ac:dyDescent="0.3">
      <c r="A977" s="2"/>
      <c r="D977" s="1"/>
      <c r="E977" s="1"/>
    </row>
    <row r="978" spans="1:5" ht="15.75" customHeight="1" x14ac:dyDescent="0.3">
      <c r="A978" s="2"/>
      <c r="D978" s="1"/>
      <c r="E978" s="1"/>
    </row>
    <row r="979" spans="1:5" ht="15.75" customHeight="1" x14ac:dyDescent="0.3">
      <c r="A979" s="2"/>
      <c r="D979" s="1"/>
      <c r="E979" s="1"/>
    </row>
    <row r="980" spans="1:5" ht="15.75" customHeight="1" x14ac:dyDescent="0.3">
      <c r="A980" s="2"/>
      <c r="D980" s="1"/>
      <c r="E980" s="1"/>
    </row>
    <row r="981" spans="1:5" ht="15.75" customHeight="1" x14ac:dyDescent="0.3">
      <c r="A981" s="2"/>
      <c r="D981" s="1"/>
      <c r="E981" s="1"/>
    </row>
    <row r="982" spans="1:5" ht="15.75" customHeight="1" x14ac:dyDescent="0.3">
      <c r="A982" s="2"/>
      <c r="D982" s="1"/>
      <c r="E982" s="1"/>
    </row>
    <row r="983" spans="1:5" ht="15.75" customHeight="1" x14ac:dyDescent="0.3">
      <c r="A983" s="2"/>
      <c r="D983" s="1"/>
      <c r="E983" s="1"/>
    </row>
    <row r="984" spans="1:5" ht="15.75" customHeight="1" x14ac:dyDescent="0.3">
      <c r="A984" s="2"/>
      <c r="D984" s="1"/>
      <c r="E984" s="1"/>
    </row>
    <row r="985" spans="1:5" ht="15.75" customHeight="1" x14ac:dyDescent="0.3">
      <c r="A985" s="2"/>
      <c r="D985" s="1"/>
      <c r="E985" s="1"/>
    </row>
    <row r="986" spans="1:5" ht="15.75" customHeight="1" x14ac:dyDescent="0.3">
      <c r="A986" s="2"/>
      <c r="D986" s="1"/>
      <c r="E986" s="1"/>
    </row>
    <row r="987" spans="1:5" ht="15.75" customHeight="1" x14ac:dyDescent="0.3">
      <c r="A987" s="2"/>
      <c r="D987" s="1"/>
      <c r="E987" s="1"/>
    </row>
    <row r="988" spans="1:5" ht="15.75" customHeight="1" x14ac:dyDescent="0.3">
      <c r="A988" s="2"/>
      <c r="D988" s="1"/>
      <c r="E988" s="1"/>
    </row>
    <row r="989" spans="1:5" ht="15.75" customHeight="1" x14ac:dyDescent="0.3">
      <c r="A989" s="2"/>
      <c r="D989" s="1"/>
      <c r="E989" s="1"/>
    </row>
    <row r="990" spans="1:5" ht="15.75" customHeight="1" x14ac:dyDescent="0.3">
      <c r="A990" s="2"/>
      <c r="D990" s="1"/>
      <c r="E990" s="1"/>
    </row>
    <row r="991" spans="1:5" ht="15.75" customHeight="1" x14ac:dyDescent="0.3">
      <c r="A991" s="2"/>
      <c r="D991" s="1"/>
      <c r="E991" s="1"/>
    </row>
    <row r="992" spans="1:5" ht="15.75" customHeight="1" x14ac:dyDescent="0.3">
      <c r="A992" s="2"/>
      <c r="D992" s="1"/>
      <c r="E992" s="1"/>
    </row>
    <row r="993" spans="1:5" ht="15.75" customHeight="1" x14ac:dyDescent="0.3">
      <c r="A993" s="2"/>
      <c r="D993" s="1"/>
      <c r="E993" s="1"/>
    </row>
    <row r="994" spans="1:5" ht="15.75" customHeight="1" x14ac:dyDescent="0.3">
      <c r="A994" s="2"/>
      <c r="D994" s="1"/>
      <c r="E994" s="1"/>
    </row>
    <row r="995" spans="1:5" ht="15.75" customHeight="1" x14ac:dyDescent="0.3">
      <c r="A995" s="2"/>
      <c r="D995" s="1"/>
      <c r="E995" s="1"/>
    </row>
    <row r="996" spans="1:5" ht="15.75" customHeight="1" x14ac:dyDescent="0.3">
      <c r="A996" s="2"/>
      <c r="D996" s="1"/>
      <c r="E996" s="1"/>
    </row>
    <row r="997" spans="1:5" ht="15.75" customHeight="1" x14ac:dyDescent="0.3">
      <c r="A997" s="2"/>
      <c r="D997" s="1"/>
      <c r="E997" s="1"/>
    </row>
    <row r="998" spans="1:5" ht="15.75" customHeight="1" x14ac:dyDescent="0.3">
      <c r="A998" s="2"/>
      <c r="D998" s="1"/>
      <c r="E998" s="1"/>
    </row>
    <row r="999" spans="1:5" ht="15.75" customHeight="1" x14ac:dyDescent="0.3">
      <c r="A999" s="2"/>
      <c r="D999" s="1"/>
      <c r="E999" s="1"/>
    </row>
    <row r="1000" spans="1:5" ht="15.75" customHeight="1" x14ac:dyDescent="0.3">
      <c r="A1000" s="2"/>
      <c r="D1000" s="1"/>
      <c r="E1000" s="1"/>
    </row>
    <row r="1001" spans="1:5" ht="15.75" customHeight="1" x14ac:dyDescent="0.3">
      <c r="A1001" s="2"/>
      <c r="D1001" s="1"/>
      <c r="E1001" s="1"/>
    </row>
    <row r="1002" spans="1:5" ht="15.75" customHeight="1" x14ac:dyDescent="0.3">
      <c r="A1002" s="2"/>
      <c r="D1002" s="1"/>
      <c r="E1002" s="1"/>
    </row>
    <row r="1003" spans="1:5" ht="15.75" customHeight="1" x14ac:dyDescent="0.3">
      <c r="A1003" s="2"/>
      <c r="D1003" s="1"/>
      <c r="E1003" s="1"/>
    </row>
    <row r="1004" spans="1:5" ht="15.75" customHeight="1" x14ac:dyDescent="0.3">
      <c r="A1004" s="2"/>
      <c r="D1004" s="1"/>
      <c r="E1004" s="1"/>
    </row>
    <row r="1005" spans="1:5" ht="15.75" customHeight="1" x14ac:dyDescent="0.3">
      <c r="A1005" s="2"/>
      <c r="D1005" s="1"/>
      <c r="E1005" s="1"/>
    </row>
    <row r="1006" spans="1:5" ht="15.75" customHeight="1" x14ac:dyDescent="0.3">
      <c r="A1006" s="2"/>
      <c r="D1006" s="1"/>
      <c r="E1006" s="1"/>
    </row>
    <row r="1007" spans="1:5" ht="15.75" customHeight="1" x14ac:dyDescent="0.3">
      <c r="A1007" s="2"/>
      <c r="D1007" s="1"/>
      <c r="E1007" s="1"/>
    </row>
    <row r="1008" spans="1:5" ht="15.75" customHeight="1" x14ac:dyDescent="0.3">
      <c r="A1008" s="2"/>
      <c r="D1008" s="1"/>
      <c r="E1008" s="1"/>
    </row>
    <row r="1009" spans="1:5" ht="15.75" customHeight="1" x14ac:dyDescent="0.3">
      <c r="A1009" s="2"/>
      <c r="D1009" s="1"/>
      <c r="E1009" s="1"/>
    </row>
    <row r="1010" spans="1:5" ht="15.75" customHeight="1" x14ac:dyDescent="0.3">
      <c r="A1010" s="2"/>
      <c r="D1010" s="1"/>
      <c r="E1010" s="1"/>
    </row>
    <row r="1011" spans="1:5" ht="15.75" customHeight="1" x14ac:dyDescent="0.3">
      <c r="A1011" s="2"/>
      <c r="D1011" s="1"/>
      <c r="E1011" s="1"/>
    </row>
    <row r="1012" spans="1:5" ht="15.75" customHeight="1" x14ac:dyDescent="0.3">
      <c r="A1012" s="2"/>
      <c r="D1012" s="1"/>
      <c r="E1012" s="1"/>
    </row>
    <row r="1013" spans="1:5" ht="15.75" customHeight="1" x14ac:dyDescent="0.3">
      <c r="A1013" s="2"/>
      <c r="D1013" s="1"/>
      <c r="E1013" s="1"/>
    </row>
    <row r="1014" spans="1:5" ht="15.75" customHeight="1" x14ac:dyDescent="0.3">
      <c r="A1014" s="2"/>
      <c r="D1014" s="1"/>
      <c r="E1014" s="1"/>
    </row>
    <row r="1015" spans="1:5" ht="15.75" customHeight="1" x14ac:dyDescent="0.3">
      <c r="A1015" s="2"/>
      <c r="D1015" s="1"/>
      <c r="E1015" s="1"/>
    </row>
    <row r="1016" spans="1:5" ht="15.75" customHeight="1" x14ac:dyDescent="0.3">
      <c r="A1016" s="2"/>
      <c r="D1016" s="1"/>
      <c r="E1016" s="1"/>
    </row>
    <row r="1017" spans="1:5" ht="15.75" customHeight="1" x14ac:dyDescent="0.3">
      <c r="A1017" s="2"/>
      <c r="D1017" s="1"/>
      <c r="E1017" s="1"/>
    </row>
    <row r="1018" spans="1:5" ht="15.75" customHeight="1" x14ac:dyDescent="0.3">
      <c r="A1018" s="2"/>
      <c r="D1018" s="1"/>
      <c r="E1018" s="1"/>
    </row>
    <row r="1019" spans="1:5" ht="15.75" customHeight="1" x14ac:dyDescent="0.3">
      <c r="A1019" s="2"/>
      <c r="D1019" s="1"/>
      <c r="E1019" s="1"/>
    </row>
    <row r="1020" spans="1:5" ht="15.75" customHeight="1" x14ac:dyDescent="0.3">
      <c r="A1020" s="2"/>
      <c r="D1020" s="1"/>
      <c r="E1020" s="1"/>
    </row>
    <row r="1021" spans="1:5" ht="15.75" customHeight="1" x14ac:dyDescent="0.3">
      <c r="A1021" s="2"/>
      <c r="D1021" s="1"/>
      <c r="E1021" s="1"/>
    </row>
    <row r="1022" spans="1:5" ht="15.75" customHeight="1" x14ac:dyDescent="0.3">
      <c r="A1022" s="2"/>
      <c r="D1022" s="1"/>
      <c r="E1022" s="1"/>
    </row>
    <row r="1023" spans="1:5" ht="15.75" customHeight="1" x14ac:dyDescent="0.3">
      <c r="A1023" s="2"/>
      <c r="D1023" s="1"/>
      <c r="E1023" s="1"/>
    </row>
    <row r="1024" spans="1:5" ht="15.75" customHeight="1" x14ac:dyDescent="0.3">
      <c r="A1024" s="2"/>
      <c r="D1024" s="1"/>
      <c r="E1024" s="1"/>
    </row>
    <row r="1025" spans="1:5" ht="15.75" customHeight="1" x14ac:dyDescent="0.3">
      <c r="A1025" s="2"/>
      <c r="D1025" s="1"/>
      <c r="E1025" s="1"/>
    </row>
    <row r="1026" spans="1:5" ht="15.75" customHeight="1" x14ac:dyDescent="0.3">
      <c r="A1026" s="2"/>
      <c r="D1026" s="1"/>
      <c r="E1026" s="1"/>
    </row>
    <row r="1027" spans="1:5" ht="15.75" customHeight="1" x14ac:dyDescent="0.3">
      <c r="A1027" s="2"/>
      <c r="D1027" s="1"/>
      <c r="E1027" s="1"/>
    </row>
    <row r="1028" spans="1:5" ht="15.75" customHeight="1" x14ac:dyDescent="0.3">
      <c r="A1028" s="2"/>
      <c r="D1028" s="1"/>
      <c r="E1028" s="1"/>
    </row>
    <row r="1029" spans="1:5" ht="15.75" customHeight="1" x14ac:dyDescent="0.3">
      <c r="A1029" s="2"/>
      <c r="D1029" s="1"/>
      <c r="E1029" s="1"/>
    </row>
    <row r="1030" spans="1:5" ht="15.75" customHeight="1" x14ac:dyDescent="0.3">
      <c r="A1030" s="2"/>
      <c r="D1030" s="1"/>
      <c r="E1030" s="1"/>
    </row>
    <row r="1031" spans="1:5" ht="15.75" customHeight="1" x14ac:dyDescent="0.3">
      <c r="A1031" s="2"/>
      <c r="D1031" s="1"/>
      <c r="E1031" s="1"/>
    </row>
    <row r="1032" spans="1:5" ht="15.75" customHeight="1" x14ac:dyDescent="0.3">
      <c r="A1032" s="2"/>
      <c r="D1032" s="1"/>
      <c r="E1032" s="1"/>
    </row>
    <row r="1033" spans="1:5" ht="15.75" customHeight="1" x14ac:dyDescent="0.3">
      <c r="A1033" s="2"/>
      <c r="D1033" s="1"/>
      <c r="E1033" s="1"/>
    </row>
    <row r="1034" spans="1:5" ht="15.75" customHeight="1" x14ac:dyDescent="0.3">
      <c r="A1034" s="2"/>
      <c r="D1034" s="1"/>
      <c r="E1034" s="1"/>
    </row>
    <row r="1035" spans="1:5" ht="15.75" customHeight="1" x14ac:dyDescent="0.3">
      <c r="A1035" s="2"/>
      <c r="D1035" s="1"/>
      <c r="E1035" s="1"/>
    </row>
    <row r="1036" spans="1:5" ht="15.75" customHeight="1" x14ac:dyDescent="0.3">
      <c r="A1036" s="2"/>
      <c r="D1036" s="1"/>
      <c r="E1036" s="1"/>
    </row>
    <row r="1037" spans="1:5" ht="15.75" customHeight="1" x14ac:dyDescent="0.3">
      <c r="A1037" s="2"/>
      <c r="D1037" s="1"/>
      <c r="E1037" s="1"/>
    </row>
    <row r="1038" spans="1:5" ht="15.75" customHeight="1" x14ac:dyDescent="0.3">
      <c r="A1038" s="2"/>
      <c r="D1038" s="1"/>
      <c r="E1038" s="1"/>
    </row>
    <row r="1039" spans="1:5" ht="15.75" customHeight="1" x14ac:dyDescent="0.3">
      <c r="A1039" s="2"/>
      <c r="D1039" s="1"/>
      <c r="E1039" s="1"/>
    </row>
    <row r="1040" spans="1:5" ht="15.75" customHeight="1" x14ac:dyDescent="0.3">
      <c r="A1040" s="2"/>
      <c r="D1040" s="1"/>
      <c r="E1040" s="1"/>
    </row>
    <row r="1041" spans="1:5" ht="15.75" customHeight="1" x14ac:dyDescent="0.3">
      <c r="A1041" s="2"/>
      <c r="D1041" s="1"/>
      <c r="E1041" s="1"/>
    </row>
    <row r="1042" spans="1:5" ht="15.75" customHeight="1" x14ac:dyDescent="0.3">
      <c r="A1042" s="2"/>
      <c r="D1042" s="1"/>
      <c r="E1042" s="1"/>
    </row>
    <row r="1043" spans="1:5" ht="15.75" customHeight="1" x14ac:dyDescent="0.3">
      <c r="A1043" s="2"/>
      <c r="D1043" s="1"/>
      <c r="E1043" s="1"/>
    </row>
    <row r="1044" spans="1:5" ht="15.75" customHeight="1" x14ac:dyDescent="0.3">
      <c r="A1044" s="2"/>
      <c r="D1044" s="1"/>
      <c r="E1044" s="1"/>
    </row>
    <row r="1045" spans="1:5" ht="15.75" customHeight="1" x14ac:dyDescent="0.3">
      <c r="A1045" s="2"/>
      <c r="D1045" s="1"/>
      <c r="E1045" s="1"/>
    </row>
    <row r="1046" spans="1:5" ht="15.75" customHeight="1" x14ac:dyDescent="0.3">
      <c r="A1046" s="2"/>
      <c r="D1046" s="1"/>
      <c r="E1046" s="1"/>
    </row>
    <row r="1047" spans="1:5" ht="15.75" customHeight="1" x14ac:dyDescent="0.3">
      <c r="A1047" s="2"/>
      <c r="D1047" s="1"/>
      <c r="E1047" s="1"/>
    </row>
    <row r="1048" spans="1:5" ht="15.75" customHeight="1" x14ac:dyDescent="0.3">
      <c r="A1048" s="2"/>
      <c r="D1048" s="1"/>
      <c r="E1048" s="1"/>
    </row>
    <row r="1049" spans="1:5" ht="15.75" customHeight="1" x14ac:dyDescent="0.3">
      <c r="A1049" s="2"/>
      <c r="D1049" s="1"/>
      <c r="E1049" s="1"/>
    </row>
    <row r="1050" spans="1:5" ht="15.75" customHeight="1" x14ac:dyDescent="0.3">
      <c r="A1050" s="2"/>
      <c r="D1050" s="1"/>
      <c r="E1050" s="1"/>
    </row>
    <row r="1051" spans="1:5" ht="15.75" customHeight="1" x14ac:dyDescent="0.3">
      <c r="A1051" s="2"/>
      <c r="D1051" s="1"/>
      <c r="E1051" s="1"/>
    </row>
    <row r="1052" spans="1:5" ht="15.75" customHeight="1" x14ac:dyDescent="0.3">
      <c r="A1052" s="2"/>
      <c r="D1052" s="1"/>
      <c r="E1052" s="1"/>
    </row>
    <row r="1053" spans="1:5" ht="15.75" customHeight="1" x14ac:dyDescent="0.3">
      <c r="A1053" s="2"/>
      <c r="D1053" s="1"/>
      <c r="E1053" s="1"/>
    </row>
    <row r="1054" spans="1:5" ht="15.75" customHeight="1" x14ac:dyDescent="0.3">
      <c r="A1054" s="2"/>
      <c r="D1054" s="1"/>
      <c r="E1054" s="1"/>
    </row>
    <row r="1055" spans="1:5" ht="15.75" customHeight="1" x14ac:dyDescent="0.3">
      <c r="A1055" s="2"/>
      <c r="D1055" s="1"/>
      <c r="E1055" s="1"/>
    </row>
    <row r="1056" spans="1:5" ht="15.75" customHeight="1" x14ac:dyDescent="0.3">
      <c r="A1056" s="2"/>
      <c r="D1056" s="1"/>
      <c r="E1056" s="1"/>
    </row>
    <row r="1057" spans="1:5" ht="15.75" customHeight="1" x14ac:dyDescent="0.3">
      <c r="A1057" s="2"/>
      <c r="D1057" s="1"/>
      <c r="E1057" s="1"/>
    </row>
    <row r="1058" spans="1:5" ht="15.75" customHeight="1" x14ac:dyDescent="0.3">
      <c r="A1058" s="2"/>
      <c r="D1058" s="1"/>
      <c r="E1058" s="1"/>
    </row>
    <row r="1059" spans="1:5" ht="15.75" customHeight="1" x14ac:dyDescent="0.3">
      <c r="A1059" s="2"/>
      <c r="D1059" s="1"/>
      <c r="E1059" s="1"/>
    </row>
    <row r="1060" spans="1:5" ht="15.75" customHeight="1" x14ac:dyDescent="0.3">
      <c r="A1060" s="2"/>
      <c r="D1060" s="1"/>
      <c r="E1060" s="1"/>
    </row>
    <row r="1061" spans="1:5" ht="15.75" customHeight="1" x14ac:dyDescent="0.3">
      <c r="A1061" s="2"/>
      <c r="D1061" s="1"/>
      <c r="E1061" s="1"/>
    </row>
    <row r="1062" spans="1:5" ht="15.75" customHeight="1" x14ac:dyDescent="0.3">
      <c r="A1062" s="2"/>
      <c r="D1062" s="1"/>
      <c r="E1062" s="1"/>
    </row>
    <row r="1063" spans="1:5" ht="15.75" customHeight="1" x14ac:dyDescent="0.3">
      <c r="A1063" s="2"/>
      <c r="D1063" s="1"/>
      <c r="E1063" s="1"/>
    </row>
    <row r="1064" spans="1:5" ht="15.75" customHeight="1" x14ac:dyDescent="0.3">
      <c r="A1064" s="2"/>
      <c r="D1064" s="1"/>
      <c r="E1064" s="1"/>
    </row>
    <row r="1065" spans="1:5" ht="15.75" customHeight="1" x14ac:dyDescent="0.3">
      <c r="A1065" s="2"/>
      <c r="D1065" s="1"/>
      <c r="E1065" s="1"/>
    </row>
    <row r="1066" spans="1:5" ht="15.75" customHeight="1" x14ac:dyDescent="0.3">
      <c r="A1066" s="2"/>
      <c r="D1066" s="1"/>
      <c r="E1066" s="1"/>
    </row>
    <row r="1067" spans="1:5" ht="15.75" customHeight="1" x14ac:dyDescent="0.3">
      <c r="A1067" s="2"/>
      <c r="D1067" s="1"/>
      <c r="E1067" s="1"/>
    </row>
    <row r="1068" spans="1:5" ht="15.75" customHeight="1" x14ac:dyDescent="0.3">
      <c r="A1068" s="2"/>
      <c r="D1068" s="1"/>
      <c r="E1068" s="1"/>
    </row>
    <row r="1069" spans="1:5" ht="15.75" customHeight="1" x14ac:dyDescent="0.3">
      <c r="A1069" s="2"/>
      <c r="D1069" s="1"/>
      <c r="E1069" s="1"/>
    </row>
    <row r="1070" spans="1:5" ht="15.75" customHeight="1" x14ac:dyDescent="0.3">
      <c r="A1070" s="2"/>
      <c r="D1070" s="1"/>
      <c r="E1070" s="1"/>
    </row>
    <row r="1071" spans="1:5" ht="15.75" customHeight="1" x14ac:dyDescent="0.3">
      <c r="A1071" s="2"/>
      <c r="D1071" s="1"/>
      <c r="E1071" s="1"/>
    </row>
    <row r="1072" spans="1:5" ht="15.75" customHeight="1" x14ac:dyDescent="0.3">
      <c r="A1072" s="2"/>
      <c r="D1072" s="1"/>
      <c r="E1072" s="1"/>
    </row>
    <row r="1073" spans="1:5" ht="15.75" customHeight="1" x14ac:dyDescent="0.3">
      <c r="A1073" s="2"/>
      <c r="D1073" s="1"/>
      <c r="E1073" s="1"/>
    </row>
    <row r="1074" spans="1:5" ht="15.75" customHeight="1" x14ac:dyDescent="0.3">
      <c r="A1074" s="2"/>
      <c r="D1074" s="1"/>
      <c r="E1074" s="1"/>
    </row>
    <row r="1075" spans="1:5" ht="15.75" customHeight="1" x14ac:dyDescent="0.3">
      <c r="A1075" s="2"/>
      <c r="D1075" s="1"/>
      <c r="E1075" s="1"/>
    </row>
    <row r="1076" spans="1:5" ht="15.75" customHeight="1" x14ac:dyDescent="0.3">
      <c r="A1076" s="2"/>
      <c r="D1076" s="1"/>
      <c r="E1076" s="1"/>
    </row>
    <row r="1077" spans="1:5" ht="15.75" customHeight="1" x14ac:dyDescent="0.3">
      <c r="A1077" s="2"/>
      <c r="D1077" s="1"/>
      <c r="E1077" s="1"/>
    </row>
  </sheetData>
  <mergeCells count="4">
    <mergeCell ref="A1:C1"/>
    <mergeCell ref="A2:C2"/>
    <mergeCell ref="A3:C3"/>
    <mergeCell ref="A429:C429"/>
  </mergeCells>
  <printOptions horizontalCentered="1" verticalCentered="1" gridLines="1"/>
  <pageMargins left="0.25" right="0.25" top="0.75" bottom="0.75" header="0" footer="0"/>
  <pageSetup fitToHeight="0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529BD-5228-3F49-8A41-41101CB0C02A}">
  <dimension ref="A1"/>
  <sheetViews>
    <sheetView tabSelected="1" topLeftCell="A5" workbookViewId="0">
      <selection activeCell="L32" sqref="L32"/>
    </sheetView>
  </sheetViews>
  <sheetFormatPr defaultColWidth="11.5546875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HSMS Budget</vt:lpstr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Amy L</dc:creator>
  <cp:lastModifiedBy>Allen, Amy L</cp:lastModifiedBy>
  <dcterms:created xsi:type="dcterms:W3CDTF">2025-09-02T17:05:17Z</dcterms:created>
  <dcterms:modified xsi:type="dcterms:W3CDTF">2025-09-10T16:42:57Z</dcterms:modified>
</cp:coreProperties>
</file>