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OC\SHARED-OLD\Work Program\FY 2024\"/>
    </mc:Choice>
  </mc:AlternateContent>
  <xr:revisionPtr revIDLastSave="0" documentId="13_ncr:1_{FB90085D-2795-4020-B82B-0AFAEAC845C2}" xr6:coauthVersionLast="47" xr6:coauthVersionMax="47" xr10:uidLastSave="{00000000-0000-0000-0000-000000000000}"/>
  <bookViews>
    <workbookView xWindow="-120" yWindow="-120" windowWidth="29040" windowHeight="15840" activeTab="2" xr2:uid="{4C00DE4C-F408-43D3-9F37-7FCC83F7ADCC}"/>
  </bookViews>
  <sheets>
    <sheet name="Health Ins" sheetId="1" r:id="rId1"/>
    <sheet name="Retirement" sheetId="2" r:id="rId2"/>
    <sheet name="Workers Comp" sheetId="3" r:id="rId3"/>
  </sheets>
  <externalReferences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7" i="1" l="1"/>
  <c r="E17" i="1"/>
  <c r="H17" i="1" s="1"/>
  <c r="D17" i="1"/>
  <c r="C17" i="1"/>
  <c r="F16" i="1"/>
  <c r="H16" i="1" s="1"/>
  <c r="E16" i="1"/>
  <c r="D16" i="1"/>
  <c r="C16" i="1"/>
  <c r="F13" i="1"/>
  <c r="E13" i="1"/>
  <c r="H13" i="1" s="1"/>
  <c r="D13" i="1"/>
  <c r="C13" i="1"/>
  <c r="F12" i="1"/>
  <c r="H12" i="1" s="1"/>
  <c r="E12" i="1"/>
  <c r="D12" i="1"/>
  <c r="C12" i="1"/>
  <c r="F11" i="1"/>
  <c r="E11" i="1"/>
  <c r="H11" i="1" s="1"/>
  <c r="D11" i="1"/>
  <c r="C11" i="1"/>
  <c r="F10" i="1"/>
  <c r="E10" i="1"/>
  <c r="H10" i="1" s="1"/>
  <c r="D10" i="1"/>
  <c r="C10" i="1"/>
  <c r="H9" i="1"/>
  <c r="L9" i="1" s="1"/>
  <c r="N9" i="1" s="1"/>
  <c r="F9" i="1"/>
  <c r="E9" i="1"/>
  <c r="D9" i="1"/>
  <c r="C9" i="1"/>
  <c r="F8" i="1"/>
  <c r="E8" i="1"/>
  <c r="H8" i="1" s="1"/>
  <c r="D8" i="1"/>
  <c r="C8" i="1"/>
  <c r="F7" i="1"/>
  <c r="E7" i="1"/>
  <c r="H7" i="1" s="1"/>
  <c r="D7" i="1"/>
  <c r="C7" i="1"/>
  <c r="P10" i="1" l="1"/>
  <c r="R10" i="1" s="1"/>
  <c r="J10" i="1"/>
  <c r="L10" i="1"/>
  <c r="N10" i="1" s="1"/>
  <c r="T10" i="1"/>
  <c r="T16" i="1"/>
  <c r="P16" i="1"/>
  <c r="R16" i="1" s="1"/>
  <c r="L16" i="1"/>
  <c r="N16" i="1" s="1"/>
  <c r="J16" i="1"/>
  <c r="T12" i="1"/>
  <c r="P12" i="1"/>
  <c r="R12" i="1" s="1"/>
  <c r="L12" i="1"/>
  <c r="N12" i="1" s="1"/>
  <c r="J12" i="1"/>
  <c r="L8" i="1"/>
  <c r="N8" i="1" s="1"/>
  <c r="J8" i="1"/>
  <c r="T8" i="1"/>
  <c r="P8" i="1"/>
  <c r="R8" i="1" s="1"/>
  <c r="P7" i="1"/>
  <c r="R7" i="1" s="1"/>
  <c r="L7" i="1"/>
  <c r="N7" i="1" s="1"/>
  <c r="T7" i="1"/>
  <c r="J7" i="1"/>
  <c r="J11" i="1"/>
  <c r="L11" i="1"/>
  <c r="N11" i="1" s="1"/>
  <c r="T11" i="1"/>
  <c r="P11" i="1"/>
  <c r="R11" i="1" s="1"/>
  <c r="L13" i="1"/>
  <c r="N13" i="1" s="1"/>
  <c r="J13" i="1"/>
  <c r="T13" i="1"/>
  <c r="P13" i="1"/>
  <c r="R13" i="1" s="1"/>
  <c r="P17" i="1"/>
  <c r="R17" i="1" s="1"/>
  <c r="L17" i="1"/>
  <c r="N17" i="1" s="1"/>
  <c r="J17" i="1"/>
  <c r="T17" i="1"/>
  <c r="J9" i="1"/>
  <c r="P9" i="1"/>
  <c r="R9" i="1" s="1"/>
  <c r="T9" i="1"/>
</calcChain>
</file>

<file path=xl/sharedStrings.xml><?xml version="1.0" encoding="utf-8"?>
<sst xmlns="http://schemas.openxmlformats.org/spreadsheetml/2006/main" count="514" uniqueCount="337">
  <si>
    <t>State Health Insurance Rates</t>
  </si>
  <si>
    <t>Base Salary &lt; or = $30K</t>
  </si>
  <si>
    <t>Base Salary &gt; $30K &amp; &lt; $80K</t>
  </si>
  <si>
    <t>Base Salary = or &gt; $80K</t>
  </si>
  <si>
    <t>Family Coverage Code</t>
  </si>
  <si>
    <t>Total Premium</t>
  </si>
  <si>
    <t>Employee Share Prem @ 100%</t>
  </si>
  <si>
    <t>Employee Prem (State Share)</t>
  </si>
  <si>
    <t>Depend Prem (State Share)</t>
  </si>
  <si>
    <t>State Share Depend Prem</t>
  </si>
  <si>
    <t>State Share Premium</t>
  </si>
  <si>
    <t>Plan Opt</t>
  </si>
  <si>
    <t>01</t>
  </si>
  <si>
    <t>EMPLOYEE ONLY</t>
  </si>
  <si>
    <t>A1</t>
  </si>
  <si>
    <t>E1</t>
  </si>
  <si>
    <t>B1</t>
  </si>
  <si>
    <t>G1</t>
  </si>
  <si>
    <t>C1</t>
  </si>
  <si>
    <t>I1</t>
  </si>
  <si>
    <t>02</t>
  </si>
  <si>
    <t>EMPLOYEE &amp; SPOUSE</t>
  </si>
  <si>
    <t>03</t>
  </si>
  <si>
    <t>EMPLOYEE &amp; SPOUSE &amp; EEs CHILD(REN)</t>
  </si>
  <si>
    <t>04</t>
  </si>
  <si>
    <t>EMPLOYEE &amp; DOMESTIC PARTNER (DP)</t>
  </si>
  <si>
    <t>05</t>
  </si>
  <si>
    <t>EMPLOYEE &amp; DP &amp; EE CHILD(REN)</t>
  </si>
  <si>
    <t>06</t>
  </si>
  <si>
    <t>EMPLOYEE &amp; DP &amp; DP CHILD(REN)</t>
  </si>
  <si>
    <t>07</t>
  </si>
  <si>
    <t>EMPLOYEE &amp; DP &amp; DP CHILD(REN) &amp; EEs CHILD(REN)</t>
  </si>
  <si>
    <t>08</t>
  </si>
  <si>
    <t>EE w/MCR eligible DP</t>
  </si>
  <si>
    <t>n/a</t>
  </si>
  <si>
    <t>Two person (Emp&lt;65, spouse&gt;65)</t>
  </si>
  <si>
    <t>DUAL EMPLOYEE CONTRACT</t>
  </si>
  <si>
    <t>EMPLOYEE &amp; CHILD(REN)</t>
  </si>
  <si>
    <t>Workers' Compensation Rates</t>
  </si>
  <si>
    <t>DEPT</t>
  </si>
  <si>
    <t>AGENCY</t>
  </si>
  <si>
    <t>NAME</t>
  </si>
  <si>
    <t>AGR00</t>
  </si>
  <si>
    <t>01A</t>
  </si>
  <si>
    <t>Agriculture</t>
  </si>
  <si>
    <t>PRS00</t>
  </si>
  <si>
    <t>02A</t>
  </si>
  <si>
    <t>Professional &amp; Financial Reg.</t>
  </si>
  <si>
    <t>02B</t>
  </si>
  <si>
    <t>Bd of Optometry</t>
  </si>
  <si>
    <t>02C</t>
  </si>
  <si>
    <t>Bd. Of Osteop Exam &amp; Reg</t>
  </si>
  <si>
    <t>02D</t>
  </si>
  <si>
    <t>Bd. Of Dental Examiners</t>
  </si>
  <si>
    <t>02E</t>
  </si>
  <si>
    <t>Bd. Of Professional Engineers</t>
  </si>
  <si>
    <t>02M</t>
  </si>
  <si>
    <t>Bd. Of Reg. in Medicine</t>
  </si>
  <si>
    <t>02N</t>
  </si>
  <si>
    <t>Bd. Of Nursing</t>
  </si>
  <si>
    <t>COS00</t>
  </si>
  <si>
    <t>03A</t>
  </si>
  <si>
    <t>Corrections</t>
  </si>
  <si>
    <t>03B</t>
  </si>
  <si>
    <t>Maine State Prison</t>
  </si>
  <si>
    <t>03C</t>
  </si>
  <si>
    <t>Maine Correctional Facility</t>
  </si>
  <si>
    <t>03D</t>
  </si>
  <si>
    <t>Downeast Correctional Facility</t>
  </si>
  <si>
    <t>03E</t>
  </si>
  <si>
    <t>Charleston Correctional Facility</t>
  </si>
  <si>
    <t>03F</t>
  </si>
  <si>
    <t>Long Creek Youth Developmental Center</t>
  </si>
  <si>
    <t>EDU00</t>
  </si>
  <si>
    <t>05A</t>
  </si>
  <si>
    <t>Education</t>
  </si>
  <si>
    <t>05C</t>
  </si>
  <si>
    <t>Education in Unorganized Territory</t>
  </si>
  <si>
    <t>ENV00</t>
  </si>
  <si>
    <t>06A</t>
  </si>
  <si>
    <t>Envrionmental Protection</t>
  </si>
  <si>
    <t>EXE00</t>
  </si>
  <si>
    <t>07A</t>
  </si>
  <si>
    <t>Office of the Governor</t>
  </si>
  <si>
    <t>EXP00</t>
  </si>
  <si>
    <t>07H</t>
  </si>
  <si>
    <t>Public Advocate</t>
  </si>
  <si>
    <t>INL00</t>
  </si>
  <si>
    <t>09A</t>
  </si>
  <si>
    <t>Inland Fisheries &amp; Wildlife</t>
  </si>
  <si>
    <t>HUM00</t>
  </si>
  <si>
    <t>10A</t>
  </si>
  <si>
    <t>Human Services</t>
  </si>
  <si>
    <t>LAB00</t>
  </si>
  <si>
    <t>12A</t>
  </si>
  <si>
    <t>Dept. of Labor</t>
  </si>
  <si>
    <t>12D</t>
  </si>
  <si>
    <t>Labor Relations Board</t>
  </si>
  <si>
    <t>DMR</t>
  </si>
  <si>
    <t>13A</t>
  </si>
  <si>
    <t>Marine Resources</t>
  </si>
  <si>
    <t>DEF00</t>
  </si>
  <si>
    <t>15A</t>
  </si>
  <si>
    <t>Defense, Veterans &amp; Emergency Management</t>
  </si>
  <si>
    <t>PUS00</t>
  </si>
  <si>
    <t>16A</t>
  </si>
  <si>
    <t>Public Safety</t>
  </si>
  <si>
    <t>TRC00</t>
  </si>
  <si>
    <t>17A</t>
  </si>
  <si>
    <t>Transportation</t>
  </si>
  <si>
    <t>17B</t>
  </si>
  <si>
    <t>Air Transportation</t>
  </si>
  <si>
    <t>17C</t>
  </si>
  <si>
    <t>Ferry Service/Ports &amp; Marine</t>
  </si>
  <si>
    <t>17D</t>
  </si>
  <si>
    <t>Motor Transport</t>
  </si>
  <si>
    <t>17E</t>
  </si>
  <si>
    <t>Van Pool</t>
  </si>
  <si>
    <t>ADM00</t>
  </si>
  <si>
    <t>18A</t>
  </si>
  <si>
    <t>Administrative Services</t>
  </si>
  <si>
    <t>18B</t>
  </si>
  <si>
    <t>Informational Services</t>
  </si>
  <si>
    <t>18E</t>
  </si>
  <si>
    <t>Employee Relations</t>
  </si>
  <si>
    <t>18F</t>
  </si>
  <si>
    <t>Financial Services</t>
  </si>
  <si>
    <t>18H</t>
  </si>
  <si>
    <t>Human Resources</t>
  </si>
  <si>
    <t>18K</t>
  </si>
  <si>
    <t>Financial &amp; Personnel Services</t>
  </si>
  <si>
    <t>18L</t>
  </si>
  <si>
    <t>Liquor and Lottery</t>
  </si>
  <si>
    <t>18P</t>
  </si>
  <si>
    <t>Purchasing - Bureau of General Services</t>
  </si>
  <si>
    <t>18R</t>
  </si>
  <si>
    <t>Risk Management</t>
  </si>
  <si>
    <t>18S</t>
  </si>
  <si>
    <t>State Employee Health Comm</t>
  </si>
  <si>
    <t>18W</t>
  </si>
  <si>
    <t>Workers' Compensation Management Fund</t>
  </si>
  <si>
    <t>ECC00</t>
  </si>
  <si>
    <t>19A</t>
  </si>
  <si>
    <t>Economic &amp; Comm. Dev.</t>
  </si>
  <si>
    <t>ATT00</t>
  </si>
  <si>
    <t>26A</t>
  </si>
  <si>
    <t>Attorney General</t>
  </si>
  <si>
    <t>AUD00</t>
  </si>
  <si>
    <t>27A</t>
  </si>
  <si>
    <t>Dept of Audit</t>
  </si>
  <si>
    <t>TRE00</t>
  </si>
  <si>
    <t>28A</t>
  </si>
  <si>
    <t>Treasury Dept.</t>
  </si>
  <si>
    <t>SEC00</t>
  </si>
  <si>
    <t>29A</t>
  </si>
  <si>
    <t>Secretary of State</t>
  </si>
  <si>
    <t>29B</t>
  </si>
  <si>
    <t>Motor Vehicles</t>
  </si>
  <si>
    <t>29C</t>
  </si>
  <si>
    <t>Archive Services</t>
  </si>
  <si>
    <t>LEG00</t>
  </si>
  <si>
    <t>30A</t>
  </si>
  <si>
    <t>Legislative</t>
  </si>
  <si>
    <t>LAW00</t>
  </si>
  <si>
    <t>31A</t>
  </si>
  <si>
    <t>Law and Legislative Library</t>
  </si>
  <si>
    <t>PRT00</t>
  </si>
  <si>
    <t>33A</t>
  </si>
  <si>
    <t>Program Evaluation &amp; Government Account</t>
  </si>
  <si>
    <t>JUD00</t>
  </si>
  <si>
    <t>40A</t>
  </si>
  <si>
    <t>Judicial Dept.</t>
  </si>
  <si>
    <t>PUU00</t>
  </si>
  <si>
    <t>65A</t>
  </si>
  <si>
    <t>Public Utilities Comm.</t>
  </si>
  <si>
    <t>EDB00</t>
  </si>
  <si>
    <t>90A</t>
  </si>
  <si>
    <t>Board of Education</t>
  </si>
  <si>
    <t>WOR00</t>
  </si>
  <si>
    <t>90C</t>
  </si>
  <si>
    <t>Workers' Compensation Board</t>
  </si>
  <si>
    <t>HED00</t>
  </si>
  <si>
    <t>90H</t>
  </si>
  <si>
    <t>Maine Health Data Organization</t>
  </si>
  <si>
    <t>CHA00</t>
  </si>
  <si>
    <t>90S</t>
  </si>
  <si>
    <t>State Charter School Commission</t>
  </si>
  <si>
    <t>BAX00</t>
  </si>
  <si>
    <t>94B</t>
  </si>
  <si>
    <t>Baxter School Park Authority</t>
  </si>
  <si>
    <t>ETH00</t>
  </si>
  <si>
    <t>94E</t>
  </si>
  <si>
    <t>Comm on Govt. Ethics &amp; Election</t>
  </si>
  <si>
    <t>HUL00</t>
  </si>
  <si>
    <t>94H</t>
  </si>
  <si>
    <t>Human Rights Commission</t>
  </si>
  <si>
    <t>PRY00</t>
  </si>
  <si>
    <t>94K</t>
  </si>
  <si>
    <t>Bd. Of Property Tax Review</t>
  </si>
  <si>
    <t>MUS00</t>
  </si>
  <si>
    <t>94M</t>
  </si>
  <si>
    <t>Maine State Museum</t>
  </si>
  <si>
    <t>HIV00</t>
  </si>
  <si>
    <t>94P</t>
  </si>
  <si>
    <t>Maine Historic Preservation Comm</t>
  </si>
  <si>
    <t>LIB00</t>
  </si>
  <si>
    <t>94Q</t>
  </si>
  <si>
    <t>Library</t>
  </si>
  <si>
    <t>ARV00</t>
  </si>
  <si>
    <t>94W</t>
  </si>
  <si>
    <t>Arts &amp; Humanities Admin</t>
  </si>
  <si>
    <t>EFF00</t>
  </si>
  <si>
    <t>95A</t>
  </si>
  <si>
    <t>Maine Efficiency Trust</t>
  </si>
  <si>
    <t>DIR00</t>
  </si>
  <si>
    <t>95D</t>
  </si>
  <si>
    <t>Dirigo Health</t>
  </si>
  <si>
    <t>IND00</t>
  </si>
  <si>
    <t>95F</t>
  </si>
  <si>
    <t>Maine Commission on Indigent Legal Services</t>
  </si>
  <si>
    <t>BLU00</t>
  </si>
  <si>
    <t>99U</t>
  </si>
  <si>
    <t>Wild Blueberry Commission of Maine</t>
  </si>
  <si>
    <t xml:space="preserve">PLAN </t>
  </si>
  <si>
    <t>Plan</t>
  </si>
  <si>
    <t xml:space="preserve">Plan </t>
  </si>
  <si>
    <t>ID</t>
  </si>
  <si>
    <t>Option</t>
  </si>
  <si>
    <t>Normal</t>
  </si>
  <si>
    <t>UAL</t>
  </si>
  <si>
    <t>Pickup</t>
  </si>
  <si>
    <t>State Regular</t>
  </si>
  <si>
    <t>110</t>
  </si>
  <si>
    <t>00</t>
  </si>
  <si>
    <t>State Police</t>
  </si>
  <si>
    <t>120</t>
  </si>
  <si>
    <t>10</t>
  </si>
  <si>
    <t>15</t>
  </si>
  <si>
    <t>25 &amp; Out &lt; 25 yrs</t>
  </si>
  <si>
    <t>23</t>
  </si>
  <si>
    <t>25 &amp; Out &gt; 25 yrs</t>
  </si>
  <si>
    <t>28</t>
  </si>
  <si>
    <t>Emergency Communications Specialists &lt; 25 yrs</t>
  </si>
  <si>
    <t>BMV Detectives &lt; 25yrs</t>
  </si>
  <si>
    <t>AG Detectives &lt; 25yrs</t>
  </si>
  <si>
    <t>Crime Lab/Computer Crimes &lt;25 yrs</t>
  </si>
  <si>
    <t>Capitol Security</t>
  </si>
  <si>
    <t>30</t>
  </si>
  <si>
    <t>35</t>
  </si>
  <si>
    <t>Prison Employees</t>
  </si>
  <si>
    <t>150</t>
  </si>
  <si>
    <t>Liquor Insp 1998 SP Plan &lt;25 yr</t>
  </si>
  <si>
    <t>Liquor Insp 1998 SP Plan &gt;25 yr</t>
  </si>
  <si>
    <t>Fire Marshalls &lt; 25yr</t>
  </si>
  <si>
    <t>Fire Marshalls &gt; 25 yrs</t>
  </si>
  <si>
    <t>Forest Rangers</t>
  </si>
  <si>
    <t>190</t>
  </si>
  <si>
    <t>Bangor Firefighters</t>
  </si>
  <si>
    <t>200</t>
  </si>
  <si>
    <t>Baxter Park Rangers</t>
  </si>
  <si>
    <t>230</t>
  </si>
  <si>
    <t>DEP</t>
  </si>
  <si>
    <t>240</t>
  </si>
  <si>
    <t>Game Wardens</t>
  </si>
  <si>
    <t>140</t>
  </si>
  <si>
    <t>20</t>
  </si>
  <si>
    <t>Fire Marshals</t>
  </si>
  <si>
    <t>250</t>
  </si>
  <si>
    <t>330</t>
  </si>
  <si>
    <t>25 &amp; Out - Mar Patrol &gt; 25 yrs</t>
  </si>
  <si>
    <t>25 &amp; Out - Game Warden &lt; 25yrs</t>
  </si>
  <si>
    <t>340</t>
  </si>
  <si>
    <r>
      <t>Judges</t>
    </r>
    <r>
      <rPr>
        <vertAlign val="superscript"/>
        <sz val="11"/>
        <rFont val="Calibri"/>
        <family val="2"/>
        <scheme val="minor"/>
      </rPr>
      <t>1</t>
    </r>
  </si>
  <si>
    <t>410</t>
  </si>
  <si>
    <r>
      <t>Legislators</t>
    </r>
    <r>
      <rPr>
        <vertAlign val="superscript"/>
        <sz val="11"/>
        <rFont val="Calibri"/>
        <family val="2"/>
        <scheme val="minor"/>
      </rPr>
      <t>2</t>
    </r>
  </si>
  <si>
    <t>510</t>
  </si>
  <si>
    <t>Ret  Regular</t>
  </si>
  <si>
    <t>Ret Marine Patrol</t>
  </si>
  <si>
    <t>Ret State Liquor Inspector</t>
  </si>
  <si>
    <t>Ret State Pilot</t>
  </si>
  <si>
    <t>Ret State Fire Marshall</t>
  </si>
  <si>
    <t>Ret State Forest Ranger</t>
  </si>
  <si>
    <t>09</t>
  </si>
  <si>
    <t>Ret State Firefighter</t>
  </si>
  <si>
    <t>Ret Baxter State Park</t>
  </si>
  <si>
    <t>11</t>
  </si>
  <si>
    <t xml:space="preserve">Ret State Oil &amp; Harardous </t>
  </si>
  <si>
    <t>12</t>
  </si>
  <si>
    <t>Ret State Judges</t>
  </si>
  <si>
    <t>13</t>
  </si>
  <si>
    <t>Ret State Legislators</t>
  </si>
  <si>
    <t>14</t>
  </si>
  <si>
    <t>75% Ret  Regular</t>
  </si>
  <si>
    <t>820</t>
  </si>
  <si>
    <t>Footnotes:</t>
  </si>
  <si>
    <r>
      <rPr>
        <vertAlign val="superscript"/>
        <sz val="11.5"/>
        <color theme="1"/>
        <rFont val="Calibri"/>
        <family val="2"/>
        <scheme val="minor"/>
      </rPr>
      <t>2</t>
    </r>
    <r>
      <rPr>
        <sz val="11.5"/>
        <color theme="1"/>
        <rFont val="Calibri"/>
        <family val="2"/>
        <scheme val="minor"/>
      </rPr>
      <t>Netted normal cost rate and UAL rate; no net contribution rate for Legislators</t>
    </r>
  </si>
  <si>
    <r>
      <rPr>
        <vertAlign val="superscript"/>
        <sz val="11.5"/>
        <color theme="1"/>
        <rFont val="Calibri"/>
        <family val="2"/>
        <scheme val="minor"/>
      </rPr>
      <t>3</t>
    </r>
    <r>
      <rPr>
        <sz val="11.5"/>
        <color theme="1"/>
        <rFont val="Calibri"/>
        <family val="2"/>
        <scheme val="minor"/>
      </rPr>
      <t>UAL rate for retirees of closed plans who return to work will be the UAL rate of the open plan associated with the position classification</t>
    </r>
  </si>
  <si>
    <t>FY24</t>
  </si>
  <si>
    <t>Corresponds to</t>
  </si>
  <si>
    <t>State Police (Closed) &lt;25 Years</t>
  </si>
  <si>
    <t>State Police (Closed) &gt;25 Years</t>
  </si>
  <si>
    <t>25 &amp; Out (State Pol, M Res , IF&amp;W) &lt;25 Years</t>
  </si>
  <si>
    <t>25 &amp; Out (State Pol, M Res , IF&amp;W) &gt;25 Years</t>
  </si>
  <si>
    <t>1998 Special Plan &lt;25 Years</t>
  </si>
  <si>
    <t>1998 Special Plan &gt;25 Years</t>
  </si>
  <si>
    <t>Inland Fish &amp; Wildlife (Closed) &gt;25 Years</t>
  </si>
  <si>
    <t>Forest Rangers (Closed) &lt;25 Years</t>
  </si>
  <si>
    <t>Forest Rangers (Closed) &gt;25 Years</t>
  </si>
  <si>
    <t>Fire Marshals &lt; 25 years</t>
  </si>
  <si>
    <t>Fire Marshals &gt; 25 years</t>
  </si>
  <si>
    <t>Judges</t>
  </si>
  <si>
    <t>Legislators</t>
  </si>
  <si>
    <t>Retiree Plans have no Normal Cost or Pickup and Use the UAL rate for the plan they are associated with.</t>
  </si>
  <si>
    <r>
      <t>Ret State Police</t>
    </r>
    <r>
      <rPr>
        <vertAlign val="superscript"/>
        <sz val="11"/>
        <rFont val="Calibri"/>
        <family val="2"/>
        <scheme val="minor"/>
      </rPr>
      <t>3</t>
    </r>
  </si>
  <si>
    <t xml:space="preserve">25 &amp; Out (State Pol, M Res , IF&amp;W) </t>
  </si>
  <si>
    <r>
      <t>Ret Game Warden</t>
    </r>
    <r>
      <rPr>
        <vertAlign val="superscript"/>
        <sz val="11"/>
        <rFont val="Calibri"/>
        <family val="2"/>
        <scheme val="minor"/>
      </rPr>
      <t>3</t>
    </r>
  </si>
  <si>
    <t>25 &amp; Out (State Pol, M Res , IF&amp;W)</t>
  </si>
  <si>
    <r>
      <t>Ret State Prison</t>
    </r>
    <r>
      <rPr>
        <vertAlign val="superscript"/>
        <sz val="11"/>
        <rFont val="Calibri"/>
        <family val="2"/>
        <scheme val="minor"/>
      </rPr>
      <t>3</t>
    </r>
  </si>
  <si>
    <t>1998 Special Plan</t>
  </si>
  <si>
    <t xml:space="preserve">1998 Special Plan </t>
  </si>
  <si>
    <t xml:space="preserve">Fire Marshals </t>
  </si>
  <si>
    <r>
      <t>75% Ret  St Police</t>
    </r>
    <r>
      <rPr>
        <vertAlign val="superscript"/>
        <sz val="11"/>
        <rFont val="Calibri"/>
        <family val="2"/>
        <scheme val="minor"/>
      </rPr>
      <t>3</t>
    </r>
  </si>
  <si>
    <r>
      <rPr>
        <vertAlign val="superscript"/>
        <sz val="11.5"/>
        <color theme="1"/>
        <rFont val="Calibri"/>
        <family val="2"/>
        <scheme val="minor"/>
      </rPr>
      <t>1</t>
    </r>
    <r>
      <rPr>
        <sz val="11.5"/>
        <color theme="1"/>
        <rFont val="Calibri"/>
        <family val="2"/>
        <scheme val="minor"/>
      </rPr>
      <t>Netted normal cost rate and UAL rate;  4.19% contributions rate for FY24 and 4.15% for FY25</t>
    </r>
  </si>
  <si>
    <t>Source: MainePERS</t>
  </si>
  <si>
    <t xml:space="preserve">Retirement Rates for FY24 </t>
  </si>
  <si>
    <t>7/1/24-6/30/25</t>
  </si>
  <si>
    <t>Projected Rate Increase</t>
  </si>
  <si>
    <t>MONTHLY</t>
  </si>
  <si>
    <t>FY 24</t>
  </si>
  <si>
    <t>18M</t>
  </si>
  <si>
    <t>Marijuana</t>
  </si>
  <si>
    <t>AHC00</t>
  </si>
  <si>
    <t>90I</t>
  </si>
  <si>
    <t xml:space="preserve">Office of Affordable Health Care </t>
  </si>
  <si>
    <t>RIT00</t>
  </si>
  <si>
    <t>90R</t>
  </si>
  <si>
    <t>Permanent Commission on the Status of Racial, Indigenous and Tribal Populations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</si>
</sst>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0.0%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0"/>
      <name val="Calibri"/>
      <family val="2"/>
    </font>
    <font>
      <vertAlign val="superscript"/>
      <sz val="11"/>
      <name val="Calibri"/>
      <family val="2"/>
      <scheme val="minor"/>
    </font>
    <font>
      <b/>
      <sz val="11.5"/>
      <color theme="1"/>
      <name val="Calibri"/>
      <family val="2"/>
      <scheme val="minor"/>
    </font>
    <font>
      <sz val="11.5"/>
      <color theme="1"/>
      <name val="Calibri"/>
      <family val="2"/>
      <scheme val="minor"/>
    </font>
    <font>
      <vertAlign val="superscript"/>
      <sz val="11.5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FFCC99"/>
        <bgColor rgb="FF000000"/>
      </patternFill>
    </fill>
    <fill>
      <patternFill patternType="solid">
        <fgColor rgb="FF99CCFF"/>
        <bgColor rgb="FF000000"/>
      </patternFill>
    </fill>
    <fill>
      <patternFill patternType="solid">
        <fgColor rgb="FFCC99FF"/>
        <bgColor rgb="FF000000"/>
      </patternFill>
    </fill>
    <fill>
      <patternFill patternType="solid">
        <fgColor rgb="FFCCFFFF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rgb="FF000000"/>
        <bgColor rgb="FF000000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7" tint="0.59999389629810485"/>
        <bgColor rgb="FF000000"/>
      </patternFill>
    </fill>
    <fill>
      <patternFill patternType="solid">
        <fgColor theme="0" tint="-4.9989318521683403E-2"/>
        <bgColor rgb="FF000000"/>
      </patternFill>
    </fill>
  </fills>
  <borders count="5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0" fontId="3" fillId="0" borderId="0"/>
  </cellStyleXfs>
  <cellXfs count="144">
    <xf numFmtId="0" fontId="0" fillId="0" borderId="0" xfId="0"/>
    <xf numFmtId="0" fontId="6" fillId="0" borderId="0" xfId="3" applyFont="1" applyAlignment="1">
      <alignment horizontal="center" vertical="top" wrapText="1"/>
    </xf>
    <xf numFmtId="0" fontId="6" fillId="0" borderId="0" xfId="3" quotePrefix="1" applyFont="1" applyAlignment="1">
      <alignment horizontal="center" vertical="top" wrapText="1"/>
    </xf>
    <xf numFmtId="0" fontId="7" fillId="0" borderId="8" xfId="3" applyFont="1" applyBorder="1" applyAlignment="1">
      <alignment horizontal="center" vertical="top" wrapText="1"/>
    </xf>
    <xf numFmtId="0" fontId="6" fillId="0" borderId="9" xfId="3" applyFont="1" applyBorder="1" applyAlignment="1">
      <alignment horizontal="center" vertical="top" wrapText="1"/>
    </xf>
    <xf numFmtId="0" fontId="7" fillId="5" borderId="7" xfId="3" applyFont="1" applyFill="1" applyBorder="1" applyAlignment="1">
      <alignment horizontal="center" vertical="top" wrapText="1"/>
    </xf>
    <xf numFmtId="0" fontId="7" fillId="5" borderId="10" xfId="3" applyFont="1" applyFill="1" applyBorder="1" applyAlignment="1">
      <alignment horizontal="center" vertical="top" wrapText="1"/>
    </xf>
    <xf numFmtId="0" fontId="7" fillId="5" borderId="8" xfId="3" applyFont="1" applyFill="1" applyBorder="1" applyAlignment="1">
      <alignment horizontal="center" vertical="top" wrapText="1"/>
    </xf>
    <xf numFmtId="0" fontId="7" fillId="5" borderId="11" xfId="3" applyFont="1" applyFill="1" applyBorder="1" applyAlignment="1">
      <alignment horizontal="center" vertical="top" wrapText="1"/>
    </xf>
    <xf numFmtId="0" fontId="7" fillId="5" borderId="9" xfId="3" applyFont="1" applyFill="1" applyBorder="1" applyAlignment="1">
      <alignment horizontal="center" vertical="top" wrapText="1"/>
    </xf>
    <xf numFmtId="0" fontId="7" fillId="6" borderId="7" xfId="3" applyFont="1" applyFill="1" applyBorder="1" applyAlignment="1">
      <alignment horizontal="center" vertical="top" wrapText="1"/>
    </xf>
    <xf numFmtId="0" fontId="7" fillId="0" borderId="9" xfId="3" applyFont="1" applyBorder="1" applyAlignment="1">
      <alignment horizontal="center" vertical="top" wrapText="1"/>
    </xf>
    <xf numFmtId="0" fontId="10" fillId="0" borderId="13" xfId="3" applyFont="1" applyBorder="1" applyAlignment="1">
      <alignment vertical="top" wrapText="1"/>
    </xf>
    <xf numFmtId="0" fontId="10" fillId="0" borderId="19" xfId="3" applyFont="1" applyBorder="1" applyAlignment="1">
      <alignment vertical="top" wrapText="1"/>
    </xf>
    <xf numFmtId="0" fontId="10" fillId="0" borderId="21" xfId="3" applyFont="1" applyBorder="1" applyAlignment="1">
      <alignment vertical="top" wrapText="1"/>
    </xf>
    <xf numFmtId="0" fontId="2" fillId="0" borderId="0" xfId="0" applyFont="1" applyAlignment="1">
      <alignment horizontal="center"/>
    </xf>
    <xf numFmtId="0" fontId="11" fillId="0" borderId="0" xfId="0" applyFont="1"/>
    <xf numFmtId="0" fontId="12" fillId="0" borderId="24" xfId="4" applyFont="1" applyBorder="1" applyAlignment="1">
      <alignment horizontal="center" wrapText="1"/>
    </xf>
    <xf numFmtId="0" fontId="12" fillId="0" borderId="27" xfId="4" applyFont="1" applyBorder="1" applyAlignment="1">
      <alignment horizontal="center" wrapText="1"/>
    </xf>
    <xf numFmtId="0" fontId="12" fillId="0" borderId="24" xfId="4" applyFont="1" applyBorder="1" applyAlignment="1">
      <alignment horizontal="center"/>
    </xf>
    <xf numFmtId="0" fontId="13" fillId="0" borderId="17" xfId="0" applyFont="1" applyBorder="1"/>
    <xf numFmtId="49" fontId="13" fillId="0" borderId="17" xfId="0" applyNumberFormat="1" applyFont="1" applyBorder="1" applyAlignment="1">
      <alignment horizontal="center"/>
    </xf>
    <xf numFmtId="10" fontId="1" fillId="0" borderId="17" xfId="0" applyNumberFormat="1" applyFont="1" applyBorder="1"/>
    <xf numFmtId="10" fontId="13" fillId="0" borderId="17" xfId="0" applyNumberFormat="1" applyFont="1" applyBorder="1"/>
    <xf numFmtId="0" fontId="14" fillId="0" borderId="17" xfId="0" applyFont="1" applyBorder="1" applyAlignment="1">
      <alignment vertical="center"/>
    </xf>
    <xf numFmtId="0" fontId="14" fillId="0" borderId="17" xfId="0" applyFont="1" applyBorder="1" applyAlignment="1">
      <alignment horizontal="center"/>
    </xf>
    <xf numFmtId="49" fontId="13" fillId="0" borderId="17" xfId="0" quotePrefix="1" applyNumberFormat="1" applyFont="1" applyBorder="1" applyAlignment="1">
      <alignment horizontal="center"/>
    </xf>
    <xf numFmtId="10" fontId="14" fillId="0" borderId="17" xfId="0" applyNumberFormat="1" applyFont="1" applyBorder="1"/>
    <xf numFmtId="0" fontId="13" fillId="0" borderId="0" xfId="0" applyFont="1"/>
    <xf numFmtId="49" fontId="13" fillId="0" borderId="0" xfId="0" applyNumberFormat="1" applyFont="1" applyAlignment="1">
      <alignment horizontal="center"/>
    </xf>
    <xf numFmtId="10" fontId="1" fillId="0" borderId="0" xfId="0" applyNumberFormat="1" applyFont="1"/>
    <xf numFmtId="0" fontId="11" fillId="0" borderId="0" xfId="0" applyFont="1" applyAlignment="1">
      <alignment horizontal="center"/>
    </xf>
    <xf numFmtId="0" fontId="12" fillId="0" borderId="28" xfId="0" applyFont="1" applyBorder="1"/>
    <xf numFmtId="49" fontId="13" fillId="0" borderId="28" xfId="0" applyNumberFormat="1" applyFont="1" applyBorder="1" applyAlignment="1">
      <alignment horizontal="center"/>
    </xf>
    <xf numFmtId="10" fontId="1" fillId="0" borderId="28" xfId="0" applyNumberFormat="1" applyFont="1" applyBorder="1"/>
    <xf numFmtId="49" fontId="13" fillId="0" borderId="12" xfId="4" applyNumberFormat="1" applyFont="1" applyBorder="1" applyAlignment="1">
      <alignment horizontal="center"/>
    </xf>
    <xf numFmtId="49" fontId="13" fillId="0" borderId="17" xfId="4" applyNumberFormat="1" applyFont="1" applyBorder="1" applyAlignment="1">
      <alignment horizontal="center"/>
    </xf>
    <xf numFmtId="10" fontId="13" fillId="0" borderId="17" xfId="4" applyNumberFormat="1" applyFont="1" applyBorder="1"/>
    <xf numFmtId="49" fontId="13" fillId="0" borderId="17" xfId="4" quotePrefix="1" applyNumberFormat="1" applyFont="1" applyBorder="1" applyAlignment="1">
      <alignment horizontal="center"/>
    </xf>
    <xf numFmtId="0" fontId="17" fillId="0" borderId="0" xfId="0" applyFont="1"/>
    <xf numFmtId="0" fontId="18" fillId="0" borderId="0" xfId="0" applyFont="1"/>
    <xf numFmtId="0" fontId="4" fillId="0" borderId="0" xfId="3" applyFont="1" applyAlignment="1">
      <alignment horizontal="center" vertical="top" wrapText="1"/>
    </xf>
    <xf numFmtId="0" fontId="5" fillId="0" borderId="0" xfId="3" applyFont="1" applyAlignment="1">
      <alignment horizontal="left" vertical="top"/>
    </xf>
    <xf numFmtId="0" fontId="6" fillId="2" borderId="1" xfId="3" applyFont="1" applyFill="1" applyBorder="1" applyAlignment="1">
      <alignment horizontal="center" vertical="top" wrapText="1"/>
    </xf>
    <xf numFmtId="0" fontId="6" fillId="2" borderId="2" xfId="3" applyFont="1" applyFill="1" applyBorder="1" applyAlignment="1">
      <alignment horizontal="center" vertical="top" wrapText="1"/>
    </xf>
    <xf numFmtId="0" fontId="6" fillId="2" borderId="3" xfId="3" applyFont="1" applyFill="1" applyBorder="1" applyAlignment="1">
      <alignment horizontal="center" vertical="top" wrapText="1"/>
    </xf>
    <xf numFmtId="0" fontId="6" fillId="3" borderId="1" xfId="3" applyFont="1" applyFill="1" applyBorder="1" applyAlignment="1">
      <alignment horizontal="center" vertical="top" wrapText="1"/>
    </xf>
    <xf numFmtId="0" fontId="6" fillId="3" borderId="2" xfId="3" applyFont="1" applyFill="1" applyBorder="1" applyAlignment="1">
      <alignment horizontal="center" vertical="top" wrapText="1"/>
    </xf>
    <xf numFmtId="0" fontId="6" fillId="3" borderId="3" xfId="3" applyFont="1" applyFill="1" applyBorder="1" applyAlignment="1">
      <alignment horizontal="center" vertical="top" wrapText="1"/>
    </xf>
    <xf numFmtId="0" fontId="6" fillId="4" borderId="4" xfId="3" applyFont="1" applyFill="1" applyBorder="1" applyAlignment="1">
      <alignment horizontal="center" vertical="top" wrapText="1"/>
    </xf>
    <xf numFmtId="0" fontId="6" fillId="4" borderId="5" xfId="3" applyFont="1" applyFill="1" applyBorder="1" applyAlignment="1">
      <alignment horizontal="center" vertical="top" wrapText="1"/>
    </xf>
    <xf numFmtId="0" fontId="6" fillId="4" borderId="6" xfId="3" applyFont="1" applyFill="1" applyBorder="1" applyAlignment="1">
      <alignment horizontal="center" vertical="top" wrapText="1"/>
    </xf>
    <xf numFmtId="9" fontId="8" fillId="0" borderId="7" xfId="3" applyNumberFormat="1" applyFont="1" applyBorder="1" applyAlignment="1">
      <alignment horizontal="center" vertical="top" wrapText="1"/>
    </xf>
    <xf numFmtId="9" fontId="8" fillId="0" borderId="8" xfId="3" applyNumberFormat="1" applyFont="1" applyBorder="1" applyAlignment="1">
      <alignment horizontal="center" vertical="top" wrapText="1"/>
    </xf>
    <xf numFmtId="9" fontId="8" fillId="0" borderId="9" xfId="3" applyNumberFormat="1" applyFont="1" applyBorder="1" applyAlignment="1">
      <alignment horizontal="center" vertical="top" wrapText="1"/>
    </xf>
    <xf numFmtId="0" fontId="12" fillId="9" borderId="24" xfId="4" applyFont="1" applyFill="1" applyBorder="1" applyAlignment="1">
      <alignment horizontal="center" wrapText="1"/>
    </xf>
    <xf numFmtId="0" fontId="12" fillId="0" borderId="29" xfId="4" applyFont="1" applyBorder="1" applyAlignment="1">
      <alignment horizontal="center" wrapText="1"/>
    </xf>
    <xf numFmtId="0" fontId="12" fillId="0" borderId="30" xfId="4" applyFont="1" applyBorder="1" applyAlignment="1">
      <alignment horizontal="center" wrapText="1"/>
    </xf>
    <xf numFmtId="0" fontId="12" fillId="0" borderId="31" xfId="4" applyFont="1" applyBorder="1" applyAlignment="1">
      <alignment horizontal="center" wrapText="1"/>
    </xf>
    <xf numFmtId="0" fontId="12" fillId="0" borderId="0" xfId="4" applyFont="1" applyAlignment="1">
      <alignment horizontal="center" wrapText="1"/>
    </xf>
    <xf numFmtId="0" fontId="12" fillId="10" borderId="1" xfId="0" applyFont="1" applyFill="1" applyBorder="1" applyAlignment="1">
      <alignment horizontal="center"/>
    </xf>
    <xf numFmtId="0" fontId="12" fillId="9" borderId="12" xfId="4" applyFont="1" applyFill="1" applyBorder="1" applyAlignment="1">
      <alignment horizontal="center" wrapText="1"/>
    </xf>
    <xf numFmtId="0" fontId="12" fillId="0" borderId="32" xfId="4" applyFont="1" applyBorder="1" applyAlignment="1">
      <alignment horizontal="center"/>
    </xf>
    <xf numFmtId="0" fontId="12" fillId="0" borderId="33" xfId="4" applyFont="1" applyBorder="1" applyAlignment="1">
      <alignment horizontal="center"/>
    </xf>
    <xf numFmtId="0" fontId="12" fillId="0" borderId="0" xfId="4" applyFont="1" applyAlignment="1">
      <alignment horizontal="center"/>
    </xf>
    <xf numFmtId="0" fontId="12" fillId="0" borderId="34" xfId="4" applyFont="1" applyBorder="1" applyAlignment="1">
      <alignment horizontal="center" wrapText="1"/>
    </xf>
    <xf numFmtId="10" fontId="13" fillId="0" borderId="35" xfId="2" applyNumberFormat="1" applyFont="1" applyFill="1" applyBorder="1" applyAlignment="1">
      <alignment horizontal="right"/>
    </xf>
    <xf numFmtId="10" fontId="13" fillId="0" borderId="17" xfId="2" applyNumberFormat="1" applyFont="1" applyFill="1" applyBorder="1" applyAlignment="1">
      <alignment horizontal="right"/>
    </xf>
    <xf numFmtId="10" fontId="13" fillId="0" borderId="36" xfId="2" applyNumberFormat="1" applyFont="1" applyFill="1" applyBorder="1" applyAlignment="1">
      <alignment horizontal="right"/>
    </xf>
    <xf numFmtId="10" fontId="13" fillId="0" borderId="0" xfId="2" applyNumberFormat="1" applyFont="1" applyFill="1" applyBorder="1" applyAlignment="1">
      <alignment horizontal="right"/>
    </xf>
    <xf numFmtId="0" fontId="13" fillId="0" borderId="37" xfId="0" applyFont="1" applyBorder="1"/>
    <xf numFmtId="0" fontId="13" fillId="0" borderId="38" xfId="0" applyFont="1" applyBorder="1"/>
    <xf numFmtId="10" fontId="1" fillId="0" borderId="35" xfId="0" applyNumberFormat="1" applyFont="1" applyBorder="1"/>
    <xf numFmtId="10" fontId="1" fillId="0" borderId="36" xfId="0" applyNumberFormat="1" applyFont="1" applyBorder="1"/>
    <xf numFmtId="10" fontId="13" fillId="0" borderId="35" xfId="0" applyNumberFormat="1" applyFont="1" applyBorder="1"/>
    <xf numFmtId="10" fontId="13" fillId="0" borderId="36" xfId="0" applyNumberFormat="1" applyFont="1" applyBorder="1"/>
    <xf numFmtId="0" fontId="15" fillId="0" borderId="25" xfId="0" applyFont="1" applyBorder="1" applyAlignment="1">
      <alignment vertical="center"/>
    </xf>
    <xf numFmtId="0" fontId="15" fillId="0" borderId="17" xfId="0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/>
    </xf>
    <xf numFmtId="0" fontId="13" fillId="0" borderId="39" xfId="0" applyFont="1" applyBorder="1"/>
    <xf numFmtId="49" fontId="13" fillId="0" borderId="36" xfId="0" quotePrefix="1" applyNumberFormat="1" applyFont="1" applyBorder="1" applyAlignment="1">
      <alignment horizontal="left"/>
    </xf>
    <xf numFmtId="0" fontId="15" fillId="0" borderId="25" xfId="0" applyFont="1" applyBorder="1" applyAlignment="1">
      <alignment horizontal="center" vertical="center"/>
    </xf>
    <xf numFmtId="10" fontId="14" fillId="0" borderId="35" xfId="0" applyNumberFormat="1" applyFont="1" applyBorder="1"/>
    <xf numFmtId="0" fontId="13" fillId="0" borderId="40" xfId="0" applyFont="1" applyBorder="1"/>
    <xf numFmtId="10" fontId="1" fillId="0" borderId="41" xfId="0" applyNumberFormat="1" applyFont="1" applyBorder="1"/>
    <xf numFmtId="10" fontId="1" fillId="0" borderId="42" xfId="0" applyNumberFormat="1" applyFont="1" applyBorder="1"/>
    <xf numFmtId="10" fontId="1" fillId="0" borderId="43" xfId="0" applyNumberFormat="1" applyFont="1" applyBorder="1"/>
    <xf numFmtId="10" fontId="1" fillId="0" borderId="44" xfId="0" applyNumberFormat="1" applyFont="1" applyBorder="1"/>
    <xf numFmtId="0" fontId="13" fillId="0" borderId="16" xfId="4" applyFont="1" applyBorder="1"/>
    <xf numFmtId="10" fontId="13" fillId="0" borderId="45" xfId="4" applyNumberFormat="1" applyFont="1" applyBorder="1"/>
    <xf numFmtId="10" fontId="13" fillId="0" borderId="46" xfId="4" applyNumberFormat="1" applyFont="1" applyBorder="1"/>
    <xf numFmtId="0" fontId="13" fillId="0" borderId="25" xfId="4" applyFont="1" applyBorder="1"/>
    <xf numFmtId="10" fontId="13" fillId="0" borderId="35" xfId="4" applyNumberFormat="1" applyFont="1" applyBorder="1"/>
    <xf numFmtId="10" fontId="13" fillId="0" borderId="36" xfId="4" applyNumberFormat="1" applyFont="1" applyBorder="1"/>
    <xf numFmtId="0" fontId="13" fillId="0" borderId="17" xfId="4" applyFont="1" applyBorder="1"/>
    <xf numFmtId="0" fontId="13" fillId="0" borderId="47" xfId="0" applyFont="1" applyBorder="1"/>
    <xf numFmtId="0" fontId="20" fillId="0" borderId="0" xfId="0" applyFont="1"/>
    <xf numFmtId="0" fontId="21" fillId="0" borderId="0" xfId="0" applyFont="1"/>
    <xf numFmtId="0" fontId="4" fillId="0" borderId="0" xfId="3" quotePrefix="1" applyFont="1" applyAlignment="1">
      <alignment horizontal="center" vertical="top" wrapText="1"/>
    </xf>
    <xf numFmtId="0" fontId="6" fillId="9" borderId="48" xfId="3" applyFont="1" applyFill="1" applyBorder="1" applyAlignment="1">
      <alignment horizontal="center" vertical="top" wrapText="1"/>
    </xf>
    <xf numFmtId="164" fontId="6" fillId="11" borderId="49" xfId="3" applyNumberFormat="1" applyFont="1" applyFill="1" applyBorder="1" applyAlignment="1">
      <alignment horizontal="center" vertical="center" wrapText="1"/>
    </xf>
    <xf numFmtId="0" fontId="7" fillId="0" borderId="4" xfId="3" quotePrefix="1" applyFont="1" applyBorder="1" applyAlignment="1">
      <alignment horizontal="center" vertical="top" wrapText="1"/>
    </xf>
    <xf numFmtId="0" fontId="7" fillId="0" borderId="5" xfId="3" quotePrefix="1" applyFont="1" applyBorder="1" applyAlignment="1">
      <alignment horizontal="center" vertical="top" wrapText="1"/>
    </xf>
    <xf numFmtId="0" fontId="7" fillId="0" borderId="6" xfId="3" quotePrefix="1" applyFont="1" applyBorder="1" applyAlignment="1">
      <alignment horizontal="center" vertical="top" wrapText="1"/>
    </xf>
    <xf numFmtId="0" fontId="7" fillId="0" borderId="7" xfId="3" applyFont="1" applyBorder="1" applyAlignment="1">
      <alignment horizontal="center" vertical="top" wrapText="1"/>
    </xf>
    <xf numFmtId="0" fontId="9" fillId="0" borderId="14" xfId="3" quotePrefix="1" applyFont="1" applyBorder="1" applyAlignment="1">
      <alignment horizontal="center" vertical="top" wrapText="1"/>
    </xf>
    <xf numFmtId="43" fontId="3" fillId="7" borderId="14" xfId="1" applyFont="1" applyFill="1" applyBorder="1" applyAlignment="1">
      <alignment vertical="center" wrapText="1"/>
    </xf>
    <xf numFmtId="43" fontId="3" fillId="12" borderId="14" xfId="1" applyFont="1" applyFill="1" applyBorder="1" applyAlignment="1">
      <alignment vertical="center" wrapText="1"/>
    </xf>
    <xf numFmtId="9" fontId="3" fillId="13" borderId="16" xfId="2" applyFont="1" applyFill="1" applyBorder="1" applyAlignment="1">
      <alignment horizontal="center" vertical="center" wrapText="1"/>
    </xf>
    <xf numFmtId="43" fontId="3" fillId="5" borderId="13" xfId="1" applyFont="1" applyFill="1" applyBorder="1" applyAlignment="1">
      <alignment vertical="center" wrapText="1"/>
    </xf>
    <xf numFmtId="0" fontId="9" fillId="0" borderId="50" xfId="3" applyFont="1" applyBorder="1" applyAlignment="1">
      <alignment horizontal="center" vertical="center" wrapText="1"/>
    </xf>
    <xf numFmtId="43" fontId="3" fillId="0" borderId="51" xfId="1" applyFont="1" applyFill="1" applyBorder="1" applyAlignment="1">
      <alignment vertical="center" wrapText="1"/>
    </xf>
    <xf numFmtId="0" fontId="9" fillId="0" borderId="51" xfId="3" applyFont="1" applyBorder="1" applyAlignment="1">
      <alignment horizontal="center" vertical="center" wrapText="1"/>
    </xf>
    <xf numFmtId="43" fontId="3" fillId="0" borderId="52" xfId="1" applyFont="1" applyFill="1" applyBorder="1" applyAlignment="1">
      <alignment vertical="center" wrapText="1"/>
    </xf>
    <xf numFmtId="0" fontId="9" fillId="0" borderId="15" xfId="3" applyFont="1" applyBorder="1" applyAlignment="1">
      <alignment horizontal="center" vertical="center" wrapText="1"/>
    </xf>
    <xf numFmtId="43" fontId="3" fillId="0" borderId="12" xfId="1" applyFont="1" applyFill="1" applyBorder="1" applyAlignment="1">
      <alignment vertical="center" wrapText="1"/>
    </xf>
    <xf numFmtId="0" fontId="9" fillId="0" borderId="12" xfId="3" applyFont="1" applyBorder="1" applyAlignment="1">
      <alignment horizontal="center" vertical="center" wrapText="1"/>
    </xf>
    <xf numFmtId="0" fontId="9" fillId="0" borderId="18" xfId="3" quotePrefix="1" applyFont="1" applyBorder="1" applyAlignment="1">
      <alignment horizontal="center" vertical="top" wrapText="1"/>
    </xf>
    <xf numFmtId="0" fontId="3" fillId="0" borderId="18" xfId="3" applyBorder="1" applyAlignment="1">
      <alignment horizontal="center" vertical="center" wrapText="1"/>
    </xf>
    <xf numFmtId="0" fontId="3" fillId="0" borderId="17" xfId="3" applyBorder="1" applyAlignment="1">
      <alignment horizontal="center" vertical="center" wrapText="1"/>
    </xf>
    <xf numFmtId="43" fontId="3" fillId="0" borderId="13" xfId="1" applyFont="1" applyFill="1" applyBorder="1" applyAlignment="1">
      <alignment vertical="center" wrapText="1"/>
    </xf>
    <xf numFmtId="0" fontId="3" fillId="0" borderId="26" xfId="3" applyBorder="1" applyAlignment="1">
      <alignment horizontal="center" vertical="center" wrapText="1"/>
    </xf>
    <xf numFmtId="0" fontId="10" fillId="8" borderId="17" xfId="3" applyFont="1" applyFill="1" applyBorder="1" applyAlignment="1">
      <alignment vertical="top" wrapText="1"/>
    </xf>
    <xf numFmtId="43" fontId="9" fillId="7" borderId="17" xfId="1" applyFont="1" applyFill="1" applyBorder="1" applyAlignment="1">
      <alignment horizontal="center" vertical="center"/>
    </xf>
    <xf numFmtId="43" fontId="9" fillId="12" borderId="25" xfId="1" applyFont="1" applyFill="1" applyBorder="1" applyAlignment="1">
      <alignment horizontal="center" vertical="center"/>
    </xf>
    <xf numFmtId="43" fontId="9" fillId="12" borderId="53" xfId="1" applyFont="1" applyFill="1" applyBorder="1" applyAlignment="1">
      <alignment horizontal="center" vertical="center"/>
    </xf>
    <xf numFmtId="43" fontId="9" fillId="12" borderId="26" xfId="1" applyFont="1" applyFill="1" applyBorder="1" applyAlignment="1">
      <alignment horizontal="center" vertical="center"/>
    </xf>
    <xf numFmtId="43" fontId="9" fillId="13" borderId="17" xfId="1" applyFont="1" applyFill="1" applyBorder="1" applyAlignment="1">
      <alignment horizontal="center" vertical="center"/>
    </xf>
    <xf numFmtId="43" fontId="9" fillId="5" borderId="13" xfId="1" applyFont="1" applyFill="1" applyBorder="1" applyAlignment="1">
      <alignment horizontal="center" vertical="center" wrapText="1"/>
    </xf>
    <xf numFmtId="43" fontId="9" fillId="0" borderId="18" xfId="1" applyFont="1" applyFill="1" applyBorder="1" applyAlignment="1">
      <alignment horizontal="center" vertical="center"/>
    </xf>
    <xf numFmtId="43" fontId="9" fillId="0" borderId="17" xfId="1" applyFont="1" applyFill="1" applyBorder="1" applyAlignment="1">
      <alignment horizontal="center" vertical="center"/>
    </xf>
    <xf numFmtId="43" fontId="9" fillId="0" borderId="19" xfId="1" applyFont="1" applyFill="1" applyBorder="1" applyAlignment="1">
      <alignment horizontal="center" vertical="center"/>
    </xf>
    <xf numFmtId="43" fontId="9" fillId="0" borderId="26" xfId="1" applyFont="1" applyFill="1" applyBorder="1" applyAlignment="1">
      <alignment horizontal="center" vertical="center"/>
    </xf>
    <xf numFmtId="0" fontId="9" fillId="0" borderId="22" xfId="3" quotePrefix="1" applyFont="1" applyBorder="1" applyAlignment="1">
      <alignment horizontal="center" vertical="top" wrapText="1"/>
    </xf>
    <xf numFmtId="43" fontId="3" fillId="7" borderId="54" xfId="1" applyFont="1" applyFill="1" applyBorder="1" applyAlignment="1">
      <alignment vertical="center" wrapText="1"/>
    </xf>
    <xf numFmtId="43" fontId="3" fillId="12" borderId="54" xfId="1" applyFont="1" applyFill="1" applyBorder="1" applyAlignment="1">
      <alignment vertical="center" wrapText="1"/>
    </xf>
    <xf numFmtId="9" fontId="3" fillId="13" borderId="20" xfId="2" applyFont="1" applyFill="1" applyBorder="1" applyAlignment="1">
      <alignment horizontal="center" vertical="center" wrapText="1"/>
    </xf>
    <xf numFmtId="43" fontId="3" fillId="5" borderId="55" xfId="1" applyFont="1" applyFill="1" applyBorder="1" applyAlignment="1">
      <alignment vertical="center" wrapText="1"/>
    </xf>
    <xf numFmtId="0" fontId="3" fillId="0" borderId="22" xfId="3" applyBorder="1" applyAlignment="1">
      <alignment horizontal="center" vertical="center" wrapText="1"/>
    </xf>
    <xf numFmtId="43" fontId="3" fillId="0" borderId="56" xfId="1" applyFont="1" applyFill="1" applyBorder="1" applyAlignment="1">
      <alignment vertical="center" wrapText="1"/>
    </xf>
    <xf numFmtId="0" fontId="3" fillId="0" borderId="20" xfId="3" applyBorder="1" applyAlignment="1">
      <alignment horizontal="center" vertical="center" wrapText="1"/>
    </xf>
    <xf numFmtId="43" fontId="3" fillId="0" borderId="21" xfId="1" applyFont="1" applyFill="1" applyBorder="1" applyAlignment="1">
      <alignment vertical="center" wrapText="1"/>
    </xf>
    <xf numFmtId="43" fontId="3" fillId="0" borderId="20" xfId="1" applyFont="1" applyFill="1" applyBorder="1" applyAlignment="1">
      <alignment vertical="center" wrapText="1"/>
    </xf>
    <xf numFmtId="0" fontId="3" fillId="0" borderId="23" xfId="3" applyBorder="1" applyAlignment="1">
      <alignment horizontal="center" vertical="center" wrapText="1"/>
    </xf>
  </cellXfs>
  <cellStyles count="5">
    <cellStyle name="Comma" xfId="1" builtinId="3"/>
    <cellStyle name="Normal" xfId="0" builtinId="0"/>
    <cellStyle name="Normal 2" xfId="3" xr:uid="{5EEAF3EB-79FF-44DF-BF1E-5794EF4E07DE}"/>
    <cellStyle name="Normal 9" xfId="4" xr:uid="{39F2350F-371B-4839-9822-CF35E1A17998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/SHARED-OLD/131st%20First%20Regular%20Session%20Jan%202023/Biennial%20Budget%20Startup/Benefits/Projected%20FY24%20-%20FY25%20Health%20Rates%20for%20OSC_20200626_UNCAPPED_DRAF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Y23 Rates"/>
      <sheetName val="Biennium Assumptions"/>
      <sheetName val="FY24 Rates"/>
      <sheetName val="FY25 Rates"/>
    </sheetNames>
    <sheetDataSet>
      <sheetData sheetId="0">
        <row r="7">
          <cell r="C7">
            <v>995.18</v>
          </cell>
          <cell r="D7">
            <v>0</v>
          </cell>
          <cell r="E7">
            <v>995.18</v>
          </cell>
          <cell r="F7">
            <v>0</v>
          </cell>
        </row>
        <row r="8">
          <cell r="C8">
            <v>2081.48</v>
          </cell>
          <cell r="D8">
            <v>416.29999999999995</v>
          </cell>
          <cell r="E8">
            <v>1040.74</v>
          </cell>
          <cell r="F8">
            <v>1040.74</v>
          </cell>
        </row>
        <row r="9">
          <cell r="C9">
            <v>2476.6800000000003</v>
          </cell>
          <cell r="D9">
            <v>574.38000000000034</v>
          </cell>
          <cell r="E9">
            <v>1040.74</v>
          </cell>
          <cell r="F9">
            <v>1435.94</v>
          </cell>
        </row>
        <row r="10">
          <cell r="C10">
            <v>2081.48</v>
          </cell>
          <cell r="D10">
            <v>416.29999999999995</v>
          </cell>
          <cell r="E10">
            <v>1040.74</v>
          </cell>
          <cell r="F10">
            <v>1040.74</v>
          </cell>
        </row>
        <row r="11">
          <cell r="C11">
            <v>2476.6800000000003</v>
          </cell>
          <cell r="D11">
            <v>574.38000000000034</v>
          </cell>
          <cell r="E11">
            <v>1040.74</v>
          </cell>
          <cell r="F11">
            <v>1435.94</v>
          </cell>
        </row>
        <row r="12">
          <cell r="C12">
            <v>2476.6800000000003</v>
          </cell>
          <cell r="D12">
            <v>574.38000000000034</v>
          </cell>
          <cell r="E12">
            <v>1040.74</v>
          </cell>
          <cell r="F12">
            <v>1435.94</v>
          </cell>
        </row>
        <row r="13">
          <cell r="C13">
            <v>2476.6800000000003</v>
          </cell>
          <cell r="D13">
            <v>574.38000000000034</v>
          </cell>
          <cell r="E13">
            <v>1040.74</v>
          </cell>
          <cell r="F13">
            <v>1435.94</v>
          </cell>
        </row>
        <row r="16">
          <cell r="C16">
            <v>1238.3399999999999</v>
          </cell>
          <cell r="D16">
            <v>0</v>
          </cell>
          <cell r="E16">
            <v>1040.74</v>
          </cell>
          <cell r="F16">
            <v>197.6</v>
          </cell>
        </row>
        <row r="17">
          <cell r="C17">
            <v>1637.1599999999999</v>
          </cell>
          <cell r="D17">
            <v>238.55999999999995</v>
          </cell>
          <cell r="E17">
            <v>1040.74</v>
          </cell>
          <cell r="F17">
            <v>596.41999999999996</v>
          </cell>
        </row>
      </sheetData>
      <sheetData sheetId="1"/>
      <sheetData sheetId="2">
        <row r="4">
          <cell r="B4">
            <v>7.6999999999999999E-2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FEAD1B-88C2-42F0-BFC8-D6EE3DE85F2B}">
  <dimension ref="A1:T17"/>
  <sheetViews>
    <sheetView workbookViewId="0">
      <selection activeCell="E23" sqref="E23"/>
    </sheetView>
  </sheetViews>
  <sheetFormatPr defaultRowHeight="15" x14ac:dyDescent="0.25"/>
  <cols>
    <col min="1" max="1" width="12.28515625" bestFit="1" customWidth="1"/>
    <col min="2" max="2" width="19.5703125" bestFit="1" customWidth="1"/>
    <col min="3" max="3" width="9.5703125" bestFit="1" customWidth="1"/>
    <col min="4" max="4" width="8.7109375" bestFit="1" customWidth="1"/>
    <col min="5" max="6" width="9.5703125" bestFit="1" customWidth="1"/>
    <col min="7" max="7" width="7" bestFit="1" customWidth="1"/>
    <col min="8" max="8" width="9.5703125" bestFit="1" customWidth="1"/>
    <col min="9" max="9" width="7.42578125" bestFit="1" customWidth="1"/>
    <col min="10" max="10" width="9.5703125" bestFit="1" customWidth="1"/>
    <col min="11" max="11" width="7.42578125" bestFit="1" customWidth="1"/>
    <col min="12" max="12" width="9.5703125" bestFit="1" customWidth="1"/>
    <col min="13" max="13" width="7.42578125" bestFit="1" customWidth="1"/>
    <col min="14" max="14" width="9.5703125" bestFit="1" customWidth="1"/>
    <col min="15" max="15" width="7.42578125" bestFit="1" customWidth="1"/>
    <col min="16" max="16" width="9.5703125" bestFit="1" customWidth="1"/>
    <col min="17" max="17" width="7.42578125" bestFit="1" customWidth="1"/>
    <col min="18" max="18" width="9.5703125" bestFit="1" customWidth="1"/>
    <col min="19" max="19" width="7.42578125" bestFit="1" customWidth="1"/>
    <col min="20" max="20" width="9.5703125" bestFit="1" customWidth="1"/>
  </cols>
  <sheetData>
    <row r="1" spans="1:20" ht="15.75" x14ac:dyDescent="0.25">
      <c r="A1" s="41" t="s">
        <v>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</row>
    <row r="2" spans="1:20" ht="15.75" x14ac:dyDescent="0.25">
      <c r="A2" s="98" t="s">
        <v>325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</row>
    <row r="3" spans="1:20" ht="15.75" thickBot="1" x14ac:dyDescent="0.3">
      <c r="A3" s="42"/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</row>
    <row r="4" spans="1:20" ht="15.75" customHeight="1" thickTop="1" thickBot="1" x14ac:dyDescent="0.3">
      <c r="A4" s="99" t="s">
        <v>326</v>
      </c>
      <c r="B4" s="100">
        <v>7.6999999999999999E-2</v>
      </c>
      <c r="C4" s="2"/>
      <c r="D4" s="2"/>
      <c r="E4" s="2"/>
      <c r="F4" s="2"/>
      <c r="G4" s="2"/>
      <c r="H4" s="2"/>
      <c r="I4" s="43" t="s">
        <v>1</v>
      </c>
      <c r="J4" s="44"/>
      <c r="K4" s="44"/>
      <c r="L4" s="45"/>
      <c r="M4" s="46" t="s">
        <v>2</v>
      </c>
      <c r="N4" s="47"/>
      <c r="O4" s="47"/>
      <c r="P4" s="48"/>
      <c r="Q4" s="49" t="s">
        <v>3</v>
      </c>
      <c r="R4" s="50"/>
      <c r="S4" s="50"/>
      <c r="T4" s="51"/>
    </row>
    <row r="5" spans="1:20" ht="16.5" thickTop="1" thickBot="1" x14ac:dyDescent="0.3">
      <c r="A5" s="1"/>
      <c r="B5" s="1"/>
      <c r="C5" s="101" t="s">
        <v>327</v>
      </c>
      <c r="D5" s="102"/>
      <c r="E5" s="102"/>
      <c r="F5" s="102"/>
      <c r="G5" s="102"/>
      <c r="H5" s="103"/>
      <c r="I5" s="52">
        <v>1</v>
      </c>
      <c r="J5" s="53"/>
      <c r="K5" s="53">
        <v>0.95</v>
      </c>
      <c r="L5" s="54"/>
      <c r="M5" s="52">
        <v>0.95</v>
      </c>
      <c r="N5" s="53"/>
      <c r="O5" s="53">
        <v>0.9</v>
      </c>
      <c r="P5" s="54"/>
      <c r="Q5" s="52">
        <v>0.9</v>
      </c>
      <c r="R5" s="53"/>
      <c r="S5" s="53">
        <v>0.85</v>
      </c>
      <c r="T5" s="54"/>
    </row>
    <row r="6" spans="1:20" ht="45.75" thickBot="1" x14ac:dyDescent="0.3">
      <c r="A6" s="104" t="s">
        <v>4</v>
      </c>
      <c r="B6" s="4"/>
      <c r="C6" s="5" t="s">
        <v>5</v>
      </c>
      <c r="D6" s="6" t="s">
        <v>6</v>
      </c>
      <c r="E6" s="7" t="s">
        <v>7</v>
      </c>
      <c r="F6" s="8" t="s">
        <v>8</v>
      </c>
      <c r="G6" s="8" t="s">
        <v>9</v>
      </c>
      <c r="H6" s="9" t="s">
        <v>10</v>
      </c>
      <c r="I6" s="10" t="s">
        <v>11</v>
      </c>
      <c r="J6" s="3"/>
      <c r="K6" s="10" t="s">
        <v>11</v>
      </c>
      <c r="L6" s="11"/>
      <c r="M6" s="10" t="s">
        <v>11</v>
      </c>
      <c r="N6" s="3"/>
      <c r="O6" s="10" t="s">
        <v>11</v>
      </c>
      <c r="P6" s="11"/>
      <c r="Q6" s="10" t="s">
        <v>11</v>
      </c>
      <c r="R6" s="3"/>
      <c r="S6" s="10" t="s">
        <v>11</v>
      </c>
      <c r="T6" s="11"/>
    </row>
    <row r="7" spans="1:20" x14ac:dyDescent="0.25">
      <c r="A7" s="105" t="s">
        <v>12</v>
      </c>
      <c r="B7" s="12" t="s">
        <v>13</v>
      </c>
      <c r="C7" s="106">
        <f>ROUND('[1]FY23 Rates'!C7*(1+'[1]FY24 Rates'!$B$4),2)</f>
        <v>1071.81</v>
      </c>
      <c r="D7" s="107">
        <f>ROUND('[1]FY23 Rates'!D7*(1+'[1]FY24 Rates'!$B$4),2)</f>
        <v>0</v>
      </c>
      <c r="E7" s="107">
        <f>ROUND('[1]FY23 Rates'!E7*(1+'[1]FY24 Rates'!$B$4),2)</f>
        <v>1071.81</v>
      </c>
      <c r="F7" s="107">
        <f>ROUND('[1]FY23 Rates'!F7*(1+'[1]FY24 Rates'!$B$4),2)</f>
        <v>0</v>
      </c>
      <c r="G7" s="108">
        <v>0.6</v>
      </c>
      <c r="H7" s="109">
        <f>E7+F7*G7</f>
        <v>1071.81</v>
      </c>
      <c r="I7" s="110" t="s">
        <v>14</v>
      </c>
      <c r="J7" s="111">
        <f>H7</f>
        <v>1071.81</v>
      </c>
      <c r="K7" s="112" t="s">
        <v>15</v>
      </c>
      <c r="L7" s="113">
        <f>$H7-(0.05*$E7)</f>
        <v>1018.2194999999999</v>
      </c>
      <c r="M7" s="110" t="s">
        <v>16</v>
      </c>
      <c r="N7" s="111">
        <f>L7</f>
        <v>1018.2194999999999</v>
      </c>
      <c r="O7" s="112" t="s">
        <v>17</v>
      </c>
      <c r="P7" s="113">
        <f>$H7-(0.1*$E7)</f>
        <v>964.62899999999991</v>
      </c>
      <c r="Q7" s="114" t="s">
        <v>18</v>
      </c>
      <c r="R7" s="115">
        <f>P7</f>
        <v>964.62899999999991</v>
      </c>
      <c r="S7" s="116" t="s">
        <v>19</v>
      </c>
      <c r="T7" s="113">
        <f>$H7-(0.15*$E7)</f>
        <v>911.0385</v>
      </c>
    </row>
    <row r="8" spans="1:20" x14ac:dyDescent="0.25">
      <c r="A8" s="117" t="s">
        <v>20</v>
      </c>
      <c r="B8" s="12" t="s">
        <v>21</v>
      </c>
      <c r="C8" s="106">
        <f>ROUND('[1]FY23 Rates'!C8*(1+'[1]FY24 Rates'!$B$4),2)</f>
        <v>2241.75</v>
      </c>
      <c r="D8" s="107">
        <f>ROUND('[1]FY23 Rates'!D8*(1+'[1]FY24 Rates'!$B$4),2)</f>
        <v>448.36</v>
      </c>
      <c r="E8" s="107">
        <f>ROUND('[1]FY23 Rates'!E8*(1+'[1]FY24 Rates'!$B$4),2)</f>
        <v>1120.8800000000001</v>
      </c>
      <c r="F8" s="107">
        <f>ROUND('[1]FY23 Rates'!F8*(1+'[1]FY24 Rates'!$B$4),2)</f>
        <v>1120.8800000000001</v>
      </c>
      <c r="G8" s="108">
        <v>0.6</v>
      </c>
      <c r="H8" s="109">
        <f t="shared" ref="H8:H13" si="0">E8+F8*G8</f>
        <v>1793.4080000000001</v>
      </c>
      <c r="I8" s="118"/>
      <c r="J8" s="115">
        <f t="shared" ref="J8:J13" si="1">H8</f>
        <v>1793.4080000000001</v>
      </c>
      <c r="K8" s="119"/>
      <c r="L8" s="120">
        <f t="shared" ref="L8:L17" si="2">$H8-(0.05*$E8)</f>
        <v>1737.364</v>
      </c>
      <c r="M8" s="118"/>
      <c r="N8" s="115">
        <f t="shared" ref="N8:N17" si="3">L8</f>
        <v>1737.364</v>
      </c>
      <c r="O8" s="119"/>
      <c r="P8" s="120">
        <f t="shared" ref="P8:P17" si="4">$H8-(0.1*$E8)</f>
        <v>1681.3200000000002</v>
      </c>
      <c r="Q8" s="121"/>
      <c r="R8" s="115">
        <f t="shared" ref="R8:R17" si="5">P8</f>
        <v>1681.3200000000002</v>
      </c>
      <c r="S8" s="119"/>
      <c r="T8" s="120">
        <f t="shared" ref="T8:T17" si="6">$H8-(0.15*$E8)</f>
        <v>1625.2760000000001</v>
      </c>
    </row>
    <row r="9" spans="1:20" ht="24" x14ac:dyDescent="0.25">
      <c r="A9" s="117" t="s">
        <v>22</v>
      </c>
      <c r="B9" s="13" t="s">
        <v>23</v>
      </c>
      <c r="C9" s="106">
        <f>ROUND('[1]FY23 Rates'!C9*(1+'[1]FY24 Rates'!$B$4),2)</f>
        <v>2667.38</v>
      </c>
      <c r="D9" s="107">
        <f>ROUND('[1]FY23 Rates'!D9*(1+'[1]FY24 Rates'!$B$4),2)</f>
        <v>618.61</v>
      </c>
      <c r="E9" s="107">
        <f>ROUND('[1]FY23 Rates'!E9*(1+'[1]FY24 Rates'!$B$4),2)</f>
        <v>1120.8800000000001</v>
      </c>
      <c r="F9" s="107">
        <f>ROUND('[1]FY23 Rates'!F9*(1+'[1]FY24 Rates'!$B$4),2)</f>
        <v>1546.51</v>
      </c>
      <c r="G9" s="108">
        <v>0.6</v>
      </c>
      <c r="H9" s="109">
        <f t="shared" si="0"/>
        <v>2048.7860000000001</v>
      </c>
      <c r="I9" s="118"/>
      <c r="J9" s="115">
        <f t="shared" si="1"/>
        <v>2048.7860000000001</v>
      </c>
      <c r="K9" s="119"/>
      <c r="L9" s="120">
        <f t="shared" si="2"/>
        <v>1992.742</v>
      </c>
      <c r="M9" s="118"/>
      <c r="N9" s="115">
        <f t="shared" si="3"/>
        <v>1992.742</v>
      </c>
      <c r="O9" s="119"/>
      <c r="P9" s="120">
        <f t="shared" si="4"/>
        <v>1936.6980000000001</v>
      </c>
      <c r="Q9" s="121"/>
      <c r="R9" s="115">
        <f t="shared" si="5"/>
        <v>1936.6980000000001</v>
      </c>
      <c r="S9" s="119"/>
      <c r="T9" s="120">
        <f t="shared" si="6"/>
        <v>1880.654</v>
      </c>
    </row>
    <row r="10" spans="1:20" ht="36" x14ac:dyDescent="0.25">
      <c r="A10" s="117" t="s">
        <v>24</v>
      </c>
      <c r="B10" s="13" t="s">
        <v>25</v>
      </c>
      <c r="C10" s="106">
        <f>ROUND('[1]FY23 Rates'!C10*(1+'[1]FY24 Rates'!$B$4),2)</f>
        <v>2241.75</v>
      </c>
      <c r="D10" s="107">
        <f>ROUND('[1]FY23 Rates'!D10*(1+'[1]FY24 Rates'!$B$4),2)</f>
        <v>448.36</v>
      </c>
      <c r="E10" s="107">
        <f>ROUND('[1]FY23 Rates'!E10*(1+'[1]FY24 Rates'!$B$4),2)</f>
        <v>1120.8800000000001</v>
      </c>
      <c r="F10" s="107">
        <f>ROUND('[1]FY23 Rates'!F10*(1+'[1]FY24 Rates'!$B$4),2)</f>
        <v>1120.8800000000001</v>
      </c>
      <c r="G10" s="108">
        <v>0.6</v>
      </c>
      <c r="H10" s="109">
        <f t="shared" si="0"/>
        <v>1793.4080000000001</v>
      </c>
      <c r="I10" s="118"/>
      <c r="J10" s="115">
        <f t="shared" si="1"/>
        <v>1793.4080000000001</v>
      </c>
      <c r="K10" s="119"/>
      <c r="L10" s="120">
        <f t="shared" si="2"/>
        <v>1737.364</v>
      </c>
      <c r="M10" s="118"/>
      <c r="N10" s="115">
        <f t="shared" si="3"/>
        <v>1737.364</v>
      </c>
      <c r="O10" s="119"/>
      <c r="P10" s="120">
        <f t="shared" si="4"/>
        <v>1681.3200000000002</v>
      </c>
      <c r="Q10" s="121"/>
      <c r="R10" s="115">
        <f t="shared" si="5"/>
        <v>1681.3200000000002</v>
      </c>
      <c r="S10" s="119"/>
      <c r="T10" s="120">
        <f t="shared" si="6"/>
        <v>1625.2760000000001</v>
      </c>
    </row>
    <row r="11" spans="1:20" ht="24" x14ac:dyDescent="0.25">
      <c r="A11" s="117" t="s">
        <v>26</v>
      </c>
      <c r="B11" s="13" t="s">
        <v>27</v>
      </c>
      <c r="C11" s="106">
        <f>ROUND('[1]FY23 Rates'!C11*(1+'[1]FY24 Rates'!$B$4),2)</f>
        <v>2667.38</v>
      </c>
      <c r="D11" s="107">
        <f>ROUND('[1]FY23 Rates'!D11*(1+'[1]FY24 Rates'!$B$4),2)</f>
        <v>618.61</v>
      </c>
      <c r="E11" s="107">
        <f>ROUND('[1]FY23 Rates'!E11*(1+'[1]FY24 Rates'!$B$4),2)</f>
        <v>1120.8800000000001</v>
      </c>
      <c r="F11" s="107">
        <f>ROUND('[1]FY23 Rates'!F11*(1+'[1]FY24 Rates'!$B$4),2)</f>
        <v>1546.51</v>
      </c>
      <c r="G11" s="108">
        <v>0.6</v>
      </c>
      <c r="H11" s="109">
        <f t="shared" si="0"/>
        <v>2048.7860000000001</v>
      </c>
      <c r="I11" s="118"/>
      <c r="J11" s="115">
        <f t="shared" si="1"/>
        <v>2048.7860000000001</v>
      </c>
      <c r="K11" s="119"/>
      <c r="L11" s="120">
        <f t="shared" si="2"/>
        <v>1992.742</v>
      </c>
      <c r="M11" s="118"/>
      <c r="N11" s="115">
        <f t="shared" si="3"/>
        <v>1992.742</v>
      </c>
      <c r="O11" s="119"/>
      <c r="P11" s="120">
        <f t="shared" si="4"/>
        <v>1936.6980000000001</v>
      </c>
      <c r="Q11" s="121"/>
      <c r="R11" s="115">
        <f t="shared" si="5"/>
        <v>1936.6980000000001</v>
      </c>
      <c r="S11" s="119"/>
      <c r="T11" s="120">
        <f t="shared" si="6"/>
        <v>1880.654</v>
      </c>
    </row>
    <row r="12" spans="1:20" ht="24" x14ac:dyDescent="0.25">
      <c r="A12" s="117" t="s">
        <v>28</v>
      </c>
      <c r="B12" s="13" t="s">
        <v>29</v>
      </c>
      <c r="C12" s="106">
        <f>ROUND('[1]FY23 Rates'!C12*(1+'[1]FY24 Rates'!$B$4),2)</f>
        <v>2667.38</v>
      </c>
      <c r="D12" s="107">
        <f>ROUND('[1]FY23 Rates'!D12*(1+'[1]FY24 Rates'!$B$4),2)</f>
        <v>618.61</v>
      </c>
      <c r="E12" s="107">
        <f>ROUND('[1]FY23 Rates'!E12*(1+'[1]FY24 Rates'!$B$4),2)</f>
        <v>1120.8800000000001</v>
      </c>
      <c r="F12" s="107">
        <f>ROUND('[1]FY23 Rates'!F12*(1+'[1]FY24 Rates'!$B$4),2)</f>
        <v>1546.51</v>
      </c>
      <c r="G12" s="108">
        <v>0.6</v>
      </c>
      <c r="H12" s="109">
        <f t="shared" si="0"/>
        <v>2048.7860000000001</v>
      </c>
      <c r="I12" s="118"/>
      <c r="J12" s="115">
        <f t="shared" si="1"/>
        <v>2048.7860000000001</v>
      </c>
      <c r="K12" s="119"/>
      <c r="L12" s="120">
        <f t="shared" si="2"/>
        <v>1992.742</v>
      </c>
      <c r="M12" s="118"/>
      <c r="N12" s="115">
        <f t="shared" si="3"/>
        <v>1992.742</v>
      </c>
      <c r="O12" s="119"/>
      <c r="P12" s="120">
        <f t="shared" si="4"/>
        <v>1936.6980000000001</v>
      </c>
      <c r="Q12" s="121"/>
      <c r="R12" s="115">
        <f t="shared" si="5"/>
        <v>1936.6980000000001</v>
      </c>
      <c r="S12" s="119"/>
      <c r="T12" s="120">
        <f t="shared" si="6"/>
        <v>1880.654</v>
      </c>
    </row>
    <row r="13" spans="1:20" ht="36" x14ac:dyDescent="0.25">
      <c r="A13" s="117" t="s">
        <v>30</v>
      </c>
      <c r="B13" s="13" t="s">
        <v>31</v>
      </c>
      <c r="C13" s="106">
        <f>ROUND('[1]FY23 Rates'!C13*(1+'[1]FY24 Rates'!$B$4),2)</f>
        <v>2667.38</v>
      </c>
      <c r="D13" s="107">
        <f>ROUND('[1]FY23 Rates'!D13*(1+'[1]FY24 Rates'!$B$4),2)</f>
        <v>618.61</v>
      </c>
      <c r="E13" s="107">
        <f>ROUND('[1]FY23 Rates'!E13*(1+'[1]FY24 Rates'!$B$4),2)</f>
        <v>1120.8800000000001</v>
      </c>
      <c r="F13" s="107">
        <f>ROUND('[1]FY23 Rates'!F13*(1+'[1]FY24 Rates'!$B$4),2)</f>
        <v>1546.51</v>
      </c>
      <c r="G13" s="108">
        <v>0.6</v>
      </c>
      <c r="H13" s="109">
        <f t="shared" si="0"/>
        <v>2048.7860000000001</v>
      </c>
      <c r="I13" s="118"/>
      <c r="J13" s="115">
        <f t="shared" si="1"/>
        <v>2048.7860000000001</v>
      </c>
      <c r="K13" s="119"/>
      <c r="L13" s="120">
        <f t="shared" si="2"/>
        <v>1992.742</v>
      </c>
      <c r="M13" s="118"/>
      <c r="N13" s="115">
        <f t="shared" si="3"/>
        <v>1992.742</v>
      </c>
      <c r="O13" s="119"/>
      <c r="P13" s="120">
        <f t="shared" si="4"/>
        <v>1936.6980000000001</v>
      </c>
      <c r="Q13" s="121"/>
      <c r="R13" s="115">
        <f t="shared" si="5"/>
        <v>1936.6980000000001</v>
      </c>
      <c r="S13" s="119"/>
      <c r="T13" s="120">
        <f t="shared" si="6"/>
        <v>1880.654</v>
      </c>
    </row>
    <row r="14" spans="1:20" x14ac:dyDescent="0.25">
      <c r="A14" s="117" t="s">
        <v>32</v>
      </c>
      <c r="B14" s="122" t="s">
        <v>33</v>
      </c>
      <c r="C14" s="123" t="s">
        <v>34</v>
      </c>
      <c r="D14" s="124" t="s">
        <v>34</v>
      </c>
      <c r="E14" s="125" t="s">
        <v>34</v>
      </c>
      <c r="F14" s="126" t="s">
        <v>34</v>
      </c>
      <c r="G14" s="127" t="s">
        <v>34</v>
      </c>
      <c r="H14" s="128" t="s">
        <v>34</v>
      </c>
      <c r="I14" s="129" t="s">
        <v>34</v>
      </c>
      <c r="J14" s="130" t="s">
        <v>34</v>
      </c>
      <c r="K14" s="130" t="s">
        <v>34</v>
      </c>
      <c r="L14" s="131" t="s">
        <v>34</v>
      </c>
      <c r="M14" s="129" t="s">
        <v>34</v>
      </c>
      <c r="N14" s="130" t="s">
        <v>34</v>
      </c>
      <c r="O14" s="130" t="s">
        <v>34</v>
      </c>
      <c r="P14" s="131" t="s">
        <v>34</v>
      </c>
      <c r="Q14" s="132" t="s">
        <v>34</v>
      </c>
      <c r="R14" s="130" t="s">
        <v>34</v>
      </c>
      <c r="S14" s="130" t="s">
        <v>34</v>
      </c>
      <c r="T14" s="131" t="s">
        <v>34</v>
      </c>
    </row>
    <row r="15" spans="1:20" ht="24" x14ac:dyDescent="0.25">
      <c r="A15" s="117" t="s">
        <v>12</v>
      </c>
      <c r="B15" s="122" t="s">
        <v>35</v>
      </c>
      <c r="C15" s="123" t="s">
        <v>34</v>
      </c>
      <c r="D15" s="124" t="s">
        <v>34</v>
      </c>
      <c r="E15" s="125" t="s">
        <v>34</v>
      </c>
      <c r="F15" s="126" t="s">
        <v>34</v>
      </c>
      <c r="G15" s="127" t="s">
        <v>34</v>
      </c>
      <c r="H15" s="128" t="s">
        <v>34</v>
      </c>
      <c r="I15" s="129" t="s">
        <v>34</v>
      </c>
      <c r="J15" s="130" t="s">
        <v>34</v>
      </c>
      <c r="K15" s="130" t="s">
        <v>34</v>
      </c>
      <c r="L15" s="131" t="s">
        <v>34</v>
      </c>
      <c r="M15" s="129" t="s">
        <v>34</v>
      </c>
      <c r="N15" s="130" t="s">
        <v>34</v>
      </c>
      <c r="O15" s="130" t="s">
        <v>34</v>
      </c>
      <c r="P15" s="131" t="s">
        <v>34</v>
      </c>
      <c r="Q15" s="132" t="s">
        <v>34</v>
      </c>
      <c r="R15" s="130" t="s">
        <v>34</v>
      </c>
      <c r="S15" s="130" t="s">
        <v>34</v>
      </c>
      <c r="T15" s="131" t="s">
        <v>34</v>
      </c>
    </row>
    <row r="16" spans="1:20" ht="24" x14ac:dyDescent="0.25">
      <c r="A16" s="117" t="s">
        <v>20</v>
      </c>
      <c r="B16" s="13" t="s">
        <v>36</v>
      </c>
      <c r="C16" s="106">
        <f>ROUND('[1]FY23 Rates'!C16*(1+'[1]FY24 Rates'!$B$4),2)</f>
        <v>1333.69</v>
      </c>
      <c r="D16" s="107">
        <f>ROUND('[1]FY23 Rates'!D16*(1+'[1]FY24 Rates'!$B$4),2)</f>
        <v>0</v>
      </c>
      <c r="E16" s="107">
        <f>ROUND('[1]FY23 Rates'!E16*(1+'[1]FY24 Rates'!$B$4),2)</f>
        <v>1120.8800000000001</v>
      </c>
      <c r="F16" s="107">
        <f>ROUND('[1]FY23 Rates'!F16*(1+'[1]FY24 Rates'!$B$4),2)</f>
        <v>212.82</v>
      </c>
      <c r="G16" s="108">
        <v>1</v>
      </c>
      <c r="H16" s="109">
        <f t="shared" ref="H16:H17" si="7">E16+F16*G16</f>
        <v>1333.7</v>
      </c>
      <c r="I16" s="118"/>
      <c r="J16" s="115">
        <f t="shared" ref="J16:J17" si="8">H16</f>
        <v>1333.7</v>
      </c>
      <c r="K16" s="119"/>
      <c r="L16" s="120">
        <f t="shared" si="2"/>
        <v>1277.6559999999999</v>
      </c>
      <c r="M16" s="118"/>
      <c r="N16" s="115">
        <f t="shared" si="3"/>
        <v>1277.6559999999999</v>
      </c>
      <c r="O16" s="119"/>
      <c r="P16" s="120">
        <f t="shared" si="4"/>
        <v>1221.6120000000001</v>
      </c>
      <c r="Q16" s="121"/>
      <c r="R16" s="115">
        <f t="shared" si="5"/>
        <v>1221.6120000000001</v>
      </c>
      <c r="S16" s="119"/>
      <c r="T16" s="120">
        <f t="shared" si="6"/>
        <v>1165.568</v>
      </c>
    </row>
    <row r="17" spans="1:20" ht="24.75" thickBot="1" x14ac:dyDescent="0.3">
      <c r="A17" s="133" t="s">
        <v>22</v>
      </c>
      <c r="B17" s="14" t="s">
        <v>37</v>
      </c>
      <c r="C17" s="134">
        <f>ROUND('[1]FY23 Rates'!C17*(1+'[1]FY24 Rates'!$B$4),2)</f>
        <v>1763.22</v>
      </c>
      <c r="D17" s="135">
        <f>ROUND('[1]FY23 Rates'!D17*(1+'[1]FY24 Rates'!$B$4),2)</f>
        <v>256.93</v>
      </c>
      <c r="E17" s="135">
        <f>ROUND('[1]FY23 Rates'!E17*(1+'[1]FY24 Rates'!$B$4),2)</f>
        <v>1120.8800000000001</v>
      </c>
      <c r="F17" s="135">
        <f>ROUND('[1]FY23 Rates'!F17*(1+'[1]FY24 Rates'!$B$4),2)</f>
        <v>642.34</v>
      </c>
      <c r="G17" s="136">
        <v>0.6</v>
      </c>
      <c r="H17" s="137">
        <f t="shared" si="7"/>
        <v>1506.2840000000001</v>
      </c>
      <c r="I17" s="138"/>
      <c r="J17" s="139">
        <f t="shared" si="8"/>
        <v>1506.2840000000001</v>
      </c>
      <c r="K17" s="140"/>
      <c r="L17" s="141">
        <f t="shared" si="2"/>
        <v>1450.24</v>
      </c>
      <c r="M17" s="138"/>
      <c r="N17" s="142">
        <f t="shared" si="3"/>
        <v>1450.24</v>
      </c>
      <c r="O17" s="140"/>
      <c r="P17" s="141">
        <f t="shared" si="4"/>
        <v>1394.1960000000001</v>
      </c>
      <c r="Q17" s="143"/>
      <c r="R17" s="142">
        <f t="shared" si="5"/>
        <v>1394.1960000000001</v>
      </c>
      <c r="S17" s="140"/>
      <c r="T17" s="141">
        <f t="shared" si="6"/>
        <v>1338.152</v>
      </c>
    </row>
  </sheetData>
  <mergeCells count="13">
    <mergeCell ref="I5:J5"/>
    <mergeCell ref="K5:L5"/>
    <mergeCell ref="M5:N5"/>
    <mergeCell ref="O5:P5"/>
    <mergeCell ref="Q5:R5"/>
    <mergeCell ref="S5:T5"/>
    <mergeCell ref="C5:H5"/>
    <mergeCell ref="A1:T1"/>
    <mergeCell ref="A2:T2"/>
    <mergeCell ref="A3:T3"/>
    <mergeCell ref="I4:L4"/>
    <mergeCell ref="M4:P4"/>
    <mergeCell ref="Q4:T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1489FC-D9E5-4A7A-9CDA-D83F6DDF7EF5}">
  <dimension ref="A1:I68"/>
  <sheetViews>
    <sheetView workbookViewId="0">
      <selection activeCell="N13" sqref="N13"/>
    </sheetView>
  </sheetViews>
  <sheetFormatPr defaultRowHeight="15" x14ac:dyDescent="0.25"/>
  <cols>
    <col min="1" max="1" width="44.7109375" customWidth="1"/>
    <col min="9" max="9" width="40.42578125" customWidth="1"/>
  </cols>
  <sheetData>
    <row r="1" spans="1:9" x14ac:dyDescent="0.25">
      <c r="A1" t="s">
        <v>324</v>
      </c>
    </row>
    <row r="2" spans="1:9" x14ac:dyDescent="0.25">
      <c r="A2" s="97" t="s">
        <v>323</v>
      </c>
    </row>
    <row r="3" spans="1:9" ht="15.75" thickBot="1" x14ac:dyDescent="0.3"/>
    <row r="4" spans="1:9" ht="15.75" thickTop="1" x14ac:dyDescent="0.25">
      <c r="A4" s="55" t="s">
        <v>223</v>
      </c>
      <c r="B4" s="17" t="s">
        <v>224</v>
      </c>
      <c r="C4" s="17" t="s">
        <v>225</v>
      </c>
      <c r="D4" s="56" t="s">
        <v>297</v>
      </c>
      <c r="E4" s="57"/>
      <c r="F4" s="58"/>
      <c r="G4" s="59"/>
      <c r="I4" s="60" t="s">
        <v>298</v>
      </c>
    </row>
    <row r="5" spans="1:9" ht="15.75" thickBot="1" x14ac:dyDescent="0.3">
      <c r="A5" s="61"/>
      <c r="B5" s="18" t="s">
        <v>226</v>
      </c>
      <c r="C5" s="18" t="s">
        <v>227</v>
      </c>
      <c r="D5" s="62" t="s">
        <v>228</v>
      </c>
      <c r="E5" s="19" t="s">
        <v>229</v>
      </c>
      <c r="F5" s="63" t="s">
        <v>230</v>
      </c>
      <c r="G5" s="64"/>
      <c r="I5" s="65"/>
    </row>
    <row r="6" spans="1:9" x14ac:dyDescent="0.25">
      <c r="A6" s="20" t="s">
        <v>231</v>
      </c>
      <c r="B6" s="21" t="s">
        <v>232</v>
      </c>
      <c r="C6" s="21" t="s">
        <v>233</v>
      </c>
      <c r="D6" s="66">
        <v>4.8399999999999999E-2</v>
      </c>
      <c r="E6" s="67">
        <v>0.16225823713522916</v>
      </c>
      <c r="F6" s="68">
        <v>4.8000000000000001E-2</v>
      </c>
      <c r="G6" s="69"/>
      <c r="I6" s="70" t="s">
        <v>231</v>
      </c>
    </row>
    <row r="7" spans="1:9" x14ac:dyDescent="0.25">
      <c r="A7" s="20" t="s">
        <v>231</v>
      </c>
      <c r="B7" s="21" t="s">
        <v>232</v>
      </c>
      <c r="C7" s="21" t="s">
        <v>12</v>
      </c>
      <c r="D7" s="66">
        <v>4.8399999999999999E-2</v>
      </c>
      <c r="E7" s="67">
        <v>0.16225823713522916</v>
      </c>
      <c r="F7" s="68">
        <v>4.8000000000000001E-2</v>
      </c>
      <c r="G7" s="69"/>
      <c r="I7" s="71" t="s">
        <v>231</v>
      </c>
    </row>
    <row r="8" spans="1:9" x14ac:dyDescent="0.25">
      <c r="A8" s="20" t="s">
        <v>231</v>
      </c>
      <c r="B8" s="21" t="s">
        <v>232</v>
      </c>
      <c r="C8" s="21" t="s">
        <v>26</v>
      </c>
      <c r="D8" s="66">
        <v>4.8399999999999999E-2</v>
      </c>
      <c r="E8" s="67">
        <v>0.16225823713522916</v>
      </c>
      <c r="F8" s="68">
        <v>4.8000000000000001E-2</v>
      </c>
      <c r="G8" s="69"/>
      <c r="I8" s="71" t="s">
        <v>231</v>
      </c>
    </row>
    <row r="9" spans="1:9" x14ac:dyDescent="0.25">
      <c r="A9" s="20" t="s">
        <v>234</v>
      </c>
      <c r="B9" s="21" t="s">
        <v>235</v>
      </c>
      <c r="C9" s="21" t="s">
        <v>236</v>
      </c>
      <c r="D9" s="72">
        <v>0.1321</v>
      </c>
      <c r="E9" s="22">
        <v>0.28418451826324886</v>
      </c>
      <c r="F9" s="73">
        <v>5.0999999999999997E-2</v>
      </c>
      <c r="G9" s="69"/>
      <c r="I9" s="71" t="s">
        <v>299</v>
      </c>
    </row>
    <row r="10" spans="1:9" x14ac:dyDescent="0.25">
      <c r="A10" s="20" t="s">
        <v>234</v>
      </c>
      <c r="B10" s="21" t="s">
        <v>235</v>
      </c>
      <c r="C10" s="21" t="s">
        <v>237</v>
      </c>
      <c r="D10" s="72">
        <v>0.1321</v>
      </c>
      <c r="E10" s="22">
        <v>0.28418451826324886</v>
      </c>
      <c r="F10" s="73">
        <v>4.3999999999999997E-2</v>
      </c>
      <c r="G10" s="69"/>
      <c r="I10" s="71" t="s">
        <v>300</v>
      </c>
    </row>
    <row r="11" spans="1:9" x14ac:dyDescent="0.25">
      <c r="A11" s="20" t="s">
        <v>238</v>
      </c>
      <c r="B11" s="21" t="s">
        <v>235</v>
      </c>
      <c r="C11" s="21" t="s">
        <v>239</v>
      </c>
      <c r="D11" s="74">
        <v>5.5500000000000001E-2</v>
      </c>
      <c r="E11" s="23">
        <v>0.17859878276248681</v>
      </c>
      <c r="F11" s="73">
        <v>5.0999999999999997E-2</v>
      </c>
      <c r="G11" s="69"/>
      <c r="I11" s="71" t="s">
        <v>301</v>
      </c>
    </row>
    <row r="12" spans="1:9" x14ac:dyDescent="0.25">
      <c r="A12" s="20" t="s">
        <v>240</v>
      </c>
      <c r="B12" s="21" t="s">
        <v>235</v>
      </c>
      <c r="C12" s="21" t="s">
        <v>241</v>
      </c>
      <c r="D12" s="74">
        <v>5.5500000000000001E-2</v>
      </c>
      <c r="E12" s="23">
        <v>0.17859878276248681</v>
      </c>
      <c r="F12" s="73">
        <v>4.3999999999999997E-2</v>
      </c>
      <c r="G12" s="69"/>
      <c r="I12" s="71" t="s">
        <v>302</v>
      </c>
    </row>
    <row r="13" spans="1:9" x14ac:dyDescent="0.25">
      <c r="A13" s="24" t="s">
        <v>242</v>
      </c>
      <c r="B13" s="25">
        <v>120</v>
      </c>
      <c r="C13" s="25">
        <v>30</v>
      </c>
      <c r="D13" s="74">
        <v>5.33E-2</v>
      </c>
      <c r="E13" s="23">
        <v>0.18504380346415669</v>
      </c>
      <c r="F13" s="75">
        <v>5.0999999999999997E-2</v>
      </c>
      <c r="G13" s="69"/>
      <c r="I13" s="71" t="s">
        <v>303</v>
      </c>
    </row>
    <row r="14" spans="1:9" x14ac:dyDescent="0.25">
      <c r="A14" s="24" t="s">
        <v>243</v>
      </c>
      <c r="B14" s="25">
        <v>120</v>
      </c>
      <c r="C14" s="25">
        <v>30</v>
      </c>
      <c r="D14" s="74">
        <v>5.33E-2</v>
      </c>
      <c r="E14" s="23">
        <v>0.18504380346415669</v>
      </c>
      <c r="F14" s="75">
        <v>5.0999999999999997E-2</v>
      </c>
      <c r="G14" s="69"/>
      <c r="I14" s="71" t="s">
        <v>303</v>
      </c>
    </row>
    <row r="15" spans="1:9" x14ac:dyDescent="0.25">
      <c r="A15" s="24" t="s">
        <v>244</v>
      </c>
      <c r="B15" s="25">
        <v>120</v>
      </c>
      <c r="C15" s="25">
        <v>30</v>
      </c>
      <c r="D15" s="74">
        <v>5.33E-2</v>
      </c>
      <c r="E15" s="23">
        <v>0.18504380346415669</v>
      </c>
      <c r="F15" s="75">
        <v>5.0999999999999997E-2</v>
      </c>
      <c r="G15" s="69"/>
      <c r="I15" s="71" t="s">
        <v>303</v>
      </c>
    </row>
    <row r="16" spans="1:9" x14ac:dyDescent="0.25">
      <c r="A16" s="24" t="s">
        <v>245</v>
      </c>
      <c r="B16" s="25">
        <v>120</v>
      </c>
      <c r="C16" s="25">
        <v>30</v>
      </c>
      <c r="D16" s="74">
        <v>5.33E-2</v>
      </c>
      <c r="E16" s="23">
        <v>0.18504380346415669</v>
      </c>
      <c r="F16" s="75">
        <v>5.0999999999999997E-2</v>
      </c>
      <c r="G16" s="69"/>
      <c r="I16" s="71" t="s">
        <v>303</v>
      </c>
    </row>
    <row r="17" spans="1:9" x14ac:dyDescent="0.25">
      <c r="A17" s="20" t="s">
        <v>246</v>
      </c>
      <c r="B17" s="21" t="s">
        <v>235</v>
      </c>
      <c r="C17" s="21" t="s">
        <v>247</v>
      </c>
      <c r="D17" s="74">
        <v>5.33E-2</v>
      </c>
      <c r="E17" s="23">
        <v>0.18504380346415669</v>
      </c>
      <c r="F17" s="75">
        <v>5.0999999999999997E-2</v>
      </c>
      <c r="G17" s="69"/>
      <c r="I17" s="71" t="s">
        <v>303</v>
      </c>
    </row>
    <row r="18" spans="1:9" x14ac:dyDescent="0.25">
      <c r="A18" s="20" t="s">
        <v>246</v>
      </c>
      <c r="B18" s="21" t="s">
        <v>235</v>
      </c>
      <c r="C18" s="21" t="s">
        <v>248</v>
      </c>
      <c r="D18" s="74">
        <v>5.33E-2</v>
      </c>
      <c r="E18" s="23">
        <v>0.18504380346415669</v>
      </c>
      <c r="F18" s="73">
        <v>4.3999999999999997E-2</v>
      </c>
      <c r="G18" s="69"/>
      <c r="I18" s="71" t="s">
        <v>304</v>
      </c>
    </row>
    <row r="19" spans="1:9" x14ac:dyDescent="0.25">
      <c r="A19" s="20" t="s">
        <v>249</v>
      </c>
      <c r="B19" s="21" t="s">
        <v>250</v>
      </c>
      <c r="C19" s="21" t="s">
        <v>247</v>
      </c>
      <c r="D19" s="74">
        <v>5.33E-2</v>
      </c>
      <c r="E19" s="23">
        <v>0.18504380346415669</v>
      </c>
      <c r="F19" s="75">
        <v>5.0999999999999997E-2</v>
      </c>
      <c r="G19" s="69"/>
      <c r="I19" s="71" t="s">
        <v>303</v>
      </c>
    </row>
    <row r="20" spans="1:9" x14ac:dyDescent="0.25">
      <c r="A20" s="20" t="s">
        <v>249</v>
      </c>
      <c r="B20" s="21" t="s">
        <v>250</v>
      </c>
      <c r="C20" s="21" t="s">
        <v>248</v>
      </c>
      <c r="D20" s="74">
        <v>5.33E-2</v>
      </c>
      <c r="E20" s="23">
        <v>0.18504380346415669</v>
      </c>
      <c r="F20" s="73">
        <v>4.3999999999999997E-2</v>
      </c>
      <c r="G20" s="69"/>
      <c r="I20" s="71" t="s">
        <v>304</v>
      </c>
    </row>
    <row r="21" spans="1:9" x14ac:dyDescent="0.25">
      <c r="A21" s="76" t="s">
        <v>251</v>
      </c>
      <c r="B21" s="77">
        <v>160</v>
      </c>
      <c r="C21" s="78">
        <v>30</v>
      </c>
      <c r="D21" s="74">
        <v>5.33E-2</v>
      </c>
      <c r="E21" s="23">
        <v>0.18504380346415669</v>
      </c>
      <c r="F21" s="75">
        <v>5.0999999999999997E-2</v>
      </c>
      <c r="G21" s="69"/>
      <c r="I21" s="79" t="s">
        <v>303</v>
      </c>
    </row>
    <row r="22" spans="1:9" x14ac:dyDescent="0.25">
      <c r="A22" s="76" t="s">
        <v>252</v>
      </c>
      <c r="B22" s="77">
        <v>160</v>
      </c>
      <c r="C22" s="78">
        <v>35</v>
      </c>
      <c r="D22" s="74">
        <v>5.33E-2</v>
      </c>
      <c r="E22" s="23">
        <v>0.18504380346415669</v>
      </c>
      <c r="F22" s="73">
        <v>4.3999999999999997E-2</v>
      </c>
      <c r="G22" s="69"/>
      <c r="I22" s="79" t="s">
        <v>304</v>
      </c>
    </row>
    <row r="23" spans="1:9" x14ac:dyDescent="0.25">
      <c r="A23" s="76" t="s">
        <v>253</v>
      </c>
      <c r="B23" s="77">
        <v>180</v>
      </c>
      <c r="C23" s="78">
        <v>30</v>
      </c>
      <c r="D23" s="74">
        <v>5.33E-2</v>
      </c>
      <c r="E23" s="23">
        <v>0.18504380346415669</v>
      </c>
      <c r="F23" s="75">
        <v>5.0999999999999997E-2</v>
      </c>
      <c r="G23" s="69"/>
      <c r="I23" s="79" t="s">
        <v>303</v>
      </c>
    </row>
    <row r="24" spans="1:9" x14ac:dyDescent="0.25">
      <c r="A24" s="76" t="s">
        <v>254</v>
      </c>
      <c r="B24" s="77">
        <v>180</v>
      </c>
      <c r="C24" s="78">
        <v>35</v>
      </c>
      <c r="D24" s="74">
        <v>5.33E-2</v>
      </c>
      <c r="E24" s="23">
        <v>0.18504380346415669</v>
      </c>
      <c r="F24" s="73">
        <v>4.3999999999999997E-2</v>
      </c>
      <c r="G24" s="69"/>
      <c r="I24" s="79" t="s">
        <v>304</v>
      </c>
    </row>
    <row r="25" spans="1:9" x14ac:dyDescent="0.25">
      <c r="A25" s="20" t="s">
        <v>255</v>
      </c>
      <c r="B25" s="21" t="s">
        <v>256</v>
      </c>
      <c r="C25" s="21" t="s">
        <v>247</v>
      </c>
      <c r="D25" s="74">
        <v>5.33E-2</v>
      </c>
      <c r="E25" s="23">
        <v>0.18504380346415669</v>
      </c>
      <c r="F25" s="75">
        <v>5.0999999999999997E-2</v>
      </c>
      <c r="G25" s="69"/>
      <c r="I25" s="71" t="s">
        <v>303</v>
      </c>
    </row>
    <row r="26" spans="1:9" x14ac:dyDescent="0.25">
      <c r="A26" s="20" t="s">
        <v>255</v>
      </c>
      <c r="B26" s="21" t="s">
        <v>256</v>
      </c>
      <c r="C26" s="21" t="s">
        <v>248</v>
      </c>
      <c r="D26" s="74">
        <v>5.33E-2</v>
      </c>
      <c r="E26" s="23">
        <v>0.18504380346415669</v>
      </c>
      <c r="F26" s="73">
        <v>4.3999999999999997E-2</v>
      </c>
      <c r="G26" s="69"/>
      <c r="I26" s="71" t="s">
        <v>304</v>
      </c>
    </row>
    <row r="27" spans="1:9" x14ac:dyDescent="0.25">
      <c r="A27" s="20" t="s">
        <v>257</v>
      </c>
      <c r="B27" s="21" t="s">
        <v>258</v>
      </c>
      <c r="C27" s="21" t="s">
        <v>247</v>
      </c>
      <c r="D27" s="74">
        <v>5.33E-2</v>
      </c>
      <c r="E27" s="23">
        <v>0.18504380346415669</v>
      </c>
      <c r="F27" s="75">
        <v>5.0999999999999997E-2</v>
      </c>
      <c r="G27" s="69"/>
      <c r="I27" s="71" t="s">
        <v>303</v>
      </c>
    </row>
    <row r="28" spans="1:9" x14ac:dyDescent="0.25">
      <c r="A28" s="20" t="s">
        <v>257</v>
      </c>
      <c r="B28" s="21" t="s">
        <v>258</v>
      </c>
      <c r="C28" s="21" t="s">
        <v>248</v>
      </c>
      <c r="D28" s="74">
        <v>5.33E-2</v>
      </c>
      <c r="E28" s="23">
        <v>0.18504380346415669</v>
      </c>
      <c r="F28" s="73">
        <v>4.3999999999999997E-2</v>
      </c>
      <c r="G28" s="69"/>
      <c r="I28" s="71" t="s">
        <v>304</v>
      </c>
    </row>
    <row r="29" spans="1:9" x14ac:dyDescent="0.25">
      <c r="A29" s="20" t="s">
        <v>259</v>
      </c>
      <c r="B29" s="21" t="s">
        <v>260</v>
      </c>
      <c r="C29" s="21" t="s">
        <v>247</v>
      </c>
      <c r="D29" s="74">
        <v>5.33E-2</v>
      </c>
      <c r="E29" s="23">
        <v>0.18504380346415669</v>
      </c>
      <c r="F29" s="75">
        <v>5.0999999999999997E-2</v>
      </c>
      <c r="G29" s="69"/>
      <c r="I29" s="71" t="s">
        <v>303</v>
      </c>
    </row>
    <row r="30" spans="1:9" x14ac:dyDescent="0.25">
      <c r="A30" s="20" t="s">
        <v>259</v>
      </c>
      <c r="B30" s="21" t="s">
        <v>260</v>
      </c>
      <c r="C30" s="21" t="s">
        <v>248</v>
      </c>
      <c r="D30" s="74">
        <v>5.33E-2</v>
      </c>
      <c r="E30" s="23">
        <v>0.18504380346415669</v>
      </c>
      <c r="F30" s="73">
        <v>4.3999999999999997E-2</v>
      </c>
      <c r="G30" s="69"/>
      <c r="I30" s="71" t="s">
        <v>304</v>
      </c>
    </row>
    <row r="31" spans="1:9" x14ac:dyDescent="0.25">
      <c r="A31" s="20" t="s">
        <v>261</v>
      </c>
      <c r="B31" s="21" t="s">
        <v>262</v>
      </c>
      <c r="C31" s="21" t="s">
        <v>247</v>
      </c>
      <c r="D31" s="74">
        <v>5.33E-2</v>
      </c>
      <c r="E31" s="23">
        <v>0.18504380346415669</v>
      </c>
      <c r="F31" s="75">
        <v>5.0999999999999997E-2</v>
      </c>
      <c r="G31" s="69"/>
      <c r="I31" s="71" t="s">
        <v>303</v>
      </c>
    </row>
    <row r="32" spans="1:9" x14ac:dyDescent="0.25">
      <c r="A32" s="20" t="s">
        <v>261</v>
      </c>
      <c r="B32" s="21" t="s">
        <v>262</v>
      </c>
      <c r="C32" s="21" t="s">
        <v>248</v>
      </c>
      <c r="D32" s="74">
        <v>5.33E-2</v>
      </c>
      <c r="E32" s="23">
        <v>0.18504380346415669</v>
      </c>
      <c r="F32" s="73">
        <v>4.3999999999999997E-2</v>
      </c>
      <c r="G32" s="69"/>
      <c r="I32" s="71" t="s">
        <v>304</v>
      </c>
    </row>
    <row r="33" spans="1:9" x14ac:dyDescent="0.25">
      <c r="A33" s="20" t="s">
        <v>263</v>
      </c>
      <c r="B33" s="21" t="s">
        <v>264</v>
      </c>
      <c r="C33" s="21" t="s">
        <v>237</v>
      </c>
      <c r="D33" s="74">
        <v>0.1452</v>
      </c>
      <c r="E33" s="23">
        <v>0.29503794239870568</v>
      </c>
      <c r="F33" s="73">
        <v>4.3999999999999997E-2</v>
      </c>
      <c r="G33" s="69"/>
      <c r="I33" s="71" t="s">
        <v>305</v>
      </c>
    </row>
    <row r="34" spans="1:9" x14ac:dyDescent="0.25">
      <c r="A34" s="20" t="s">
        <v>255</v>
      </c>
      <c r="B34" s="21" t="s">
        <v>256</v>
      </c>
      <c r="C34" s="21" t="s">
        <v>236</v>
      </c>
      <c r="D34" s="74">
        <v>3.2500000000000001E-2</v>
      </c>
      <c r="E34" s="23">
        <v>0.15011126148488008</v>
      </c>
      <c r="F34" s="75">
        <v>5.0999999999999997E-2</v>
      </c>
      <c r="G34" s="69"/>
      <c r="I34" s="71" t="s">
        <v>306</v>
      </c>
    </row>
    <row r="35" spans="1:9" x14ac:dyDescent="0.25">
      <c r="A35" s="20" t="s">
        <v>255</v>
      </c>
      <c r="B35" s="21" t="s">
        <v>256</v>
      </c>
      <c r="C35" s="21" t="s">
        <v>265</v>
      </c>
      <c r="D35" s="74">
        <v>3.2500000000000001E-2</v>
      </c>
      <c r="E35" s="23">
        <v>0.15011126148488008</v>
      </c>
      <c r="F35" s="73">
        <v>4.3999999999999997E-2</v>
      </c>
      <c r="G35" s="69"/>
      <c r="I35" s="71" t="s">
        <v>307</v>
      </c>
    </row>
    <row r="36" spans="1:9" x14ac:dyDescent="0.25">
      <c r="A36" s="20" t="s">
        <v>266</v>
      </c>
      <c r="B36" s="26" t="s">
        <v>267</v>
      </c>
      <c r="C36" s="26" t="s">
        <v>236</v>
      </c>
      <c r="D36" s="74">
        <v>0.1197</v>
      </c>
      <c r="E36" s="23">
        <v>0.2542409585431003</v>
      </c>
      <c r="F36" s="75">
        <v>5.0999999999999997E-2</v>
      </c>
      <c r="G36" s="69"/>
      <c r="I36" s="71" t="s">
        <v>308</v>
      </c>
    </row>
    <row r="37" spans="1:9" x14ac:dyDescent="0.25">
      <c r="A37" s="20" t="s">
        <v>266</v>
      </c>
      <c r="B37" s="26" t="s">
        <v>267</v>
      </c>
      <c r="C37" s="26" t="s">
        <v>265</v>
      </c>
      <c r="D37" s="74">
        <v>0.1197</v>
      </c>
      <c r="E37" s="23">
        <v>0.2542409585431003</v>
      </c>
      <c r="F37" s="73">
        <v>4.3999999999999997E-2</v>
      </c>
      <c r="G37" s="69"/>
      <c r="I37" s="80" t="s">
        <v>309</v>
      </c>
    </row>
    <row r="38" spans="1:9" x14ac:dyDescent="0.25">
      <c r="A38" s="20" t="s">
        <v>238</v>
      </c>
      <c r="B38" s="21" t="s">
        <v>268</v>
      </c>
      <c r="C38" s="21" t="s">
        <v>247</v>
      </c>
      <c r="D38" s="74">
        <v>5.5500000000000001E-2</v>
      </c>
      <c r="E38" s="23">
        <v>0.17859878276248681</v>
      </c>
      <c r="F38" s="75">
        <v>5.0999999999999997E-2</v>
      </c>
      <c r="G38" s="69"/>
      <c r="I38" s="71" t="s">
        <v>301</v>
      </c>
    </row>
    <row r="39" spans="1:9" x14ac:dyDescent="0.25">
      <c r="A39" s="76" t="s">
        <v>269</v>
      </c>
      <c r="B39" s="81">
        <v>330</v>
      </c>
      <c r="C39" s="78">
        <v>35</v>
      </c>
      <c r="D39" s="82">
        <v>5.5500000000000001E-2</v>
      </c>
      <c r="E39" s="27">
        <v>0.17859878276248681</v>
      </c>
      <c r="F39" s="73">
        <v>4.3999999999999997E-2</v>
      </c>
      <c r="G39" s="69"/>
      <c r="I39" s="71" t="s">
        <v>302</v>
      </c>
    </row>
    <row r="40" spans="1:9" x14ac:dyDescent="0.25">
      <c r="A40" s="76" t="s">
        <v>270</v>
      </c>
      <c r="B40" s="81">
        <v>340</v>
      </c>
      <c r="C40" s="78">
        <v>30</v>
      </c>
      <c r="D40" s="82">
        <v>5.5500000000000001E-2</v>
      </c>
      <c r="E40" s="27">
        <v>0.17859878276248681</v>
      </c>
      <c r="F40" s="75">
        <v>5.0999999999999997E-2</v>
      </c>
      <c r="G40" s="69"/>
      <c r="I40" s="71" t="s">
        <v>301</v>
      </c>
    </row>
    <row r="41" spans="1:9" x14ac:dyDescent="0.25">
      <c r="A41" s="20" t="s">
        <v>240</v>
      </c>
      <c r="B41" s="21" t="s">
        <v>271</v>
      </c>
      <c r="C41" s="21" t="s">
        <v>248</v>
      </c>
      <c r="D41" s="74">
        <v>5.5500000000000001E-2</v>
      </c>
      <c r="E41" s="23">
        <v>0.17859878276248681</v>
      </c>
      <c r="F41" s="73">
        <v>4.3999999999999997E-2</v>
      </c>
      <c r="G41" s="69"/>
      <c r="I41" s="71" t="s">
        <v>302</v>
      </c>
    </row>
    <row r="42" spans="1:9" ht="17.25" x14ac:dyDescent="0.25">
      <c r="A42" s="20" t="s">
        <v>272</v>
      </c>
      <c r="B42" s="21" t="s">
        <v>273</v>
      </c>
      <c r="C42" s="21" t="s">
        <v>233</v>
      </c>
      <c r="D42" s="74">
        <v>0.1221</v>
      </c>
      <c r="E42" s="23">
        <v>-8.0212750279699027E-2</v>
      </c>
      <c r="F42" s="75">
        <v>0</v>
      </c>
      <c r="G42" s="69"/>
      <c r="I42" s="71" t="s">
        <v>310</v>
      </c>
    </row>
    <row r="43" spans="1:9" ht="17.25" x14ac:dyDescent="0.25">
      <c r="A43" s="20" t="s">
        <v>272</v>
      </c>
      <c r="B43" s="21" t="s">
        <v>273</v>
      </c>
      <c r="C43" s="21" t="s">
        <v>12</v>
      </c>
      <c r="D43" s="74">
        <v>0.1221</v>
      </c>
      <c r="E43" s="23">
        <v>-8.0212750279699027E-2</v>
      </c>
      <c r="F43" s="75">
        <v>0</v>
      </c>
      <c r="G43" s="69"/>
      <c r="I43" s="71" t="s">
        <v>310</v>
      </c>
    </row>
    <row r="44" spans="1:9" ht="17.25" x14ac:dyDescent="0.25">
      <c r="A44" s="20" t="s">
        <v>274</v>
      </c>
      <c r="B44" s="21" t="s">
        <v>275</v>
      </c>
      <c r="C44" s="21" t="s">
        <v>233</v>
      </c>
      <c r="D44" s="74">
        <v>5.74E-2</v>
      </c>
      <c r="E44" s="23">
        <v>-5.7399874460292759E-2</v>
      </c>
      <c r="F44" s="75">
        <v>0</v>
      </c>
      <c r="G44" s="69"/>
      <c r="I44" s="71" t="s">
        <v>311</v>
      </c>
    </row>
    <row r="45" spans="1:9" ht="18" thickBot="1" x14ac:dyDescent="0.3">
      <c r="A45" s="20" t="s">
        <v>274</v>
      </c>
      <c r="B45" s="21" t="s">
        <v>275</v>
      </c>
      <c r="C45" s="21" t="s">
        <v>12</v>
      </c>
      <c r="D45" s="74">
        <v>5.74E-2</v>
      </c>
      <c r="E45" s="23">
        <v>-5.7399874460292759E-2</v>
      </c>
      <c r="F45" s="75">
        <v>0</v>
      </c>
      <c r="G45" s="69"/>
      <c r="I45" s="83" t="s">
        <v>311</v>
      </c>
    </row>
    <row r="46" spans="1:9" x14ac:dyDescent="0.25">
      <c r="A46" s="28"/>
      <c r="B46" s="29"/>
      <c r="C46" s="29"/>
      <c r="D46" s="84"/>
      <c r="E46" s="30"/>
      <c r="F46" s="85"/>
      <c r="G46" s="30"/>
      <c r="I46" s="29"/>
    </row>
    <row r="47" spans="1:9" ht="15.75" thickBot="1" x14ac:dyDescent="0.3">
      <c r="A47" s="32" t="s">
        <v>312</v>
      </c>
      <c r="B47" s="33"/>
      <c r="C47" s="33"/>
      <c r="D47" s="86"/>
      <c r="E47" s="34"/>
      <c r="F47" s="87"/>
      <c r="G47" s="30"/>
      <c r="I47" s="33"/>
    </row>
    <row r="48" spans="1:9" x14ac:dyDescent="0.25">
      <c r="A48" s="88" t="s">
        <v>276</v>
      </c>
      <c r="B48" s="35">
        <v>810</v>
      </c>
      <c r="C48" s="35" t="s">
        <v>12</v>
      </c>
      <c r="D48" s="89">
        <v>0</v>
      </c>
      <c r="E48" s="67">
        <v>0.16225823713522916</v>
      </c>
      <c r="F48" s="90">
        <v>0</v>
      </c>
      <c r="G48" s="69"/>
      <c r="I48" s="70" t="s">
        <v>231</v>
      </c>
    </row>
    <row r="49" spans="1:9" ht="17.25" x14ac:dyDescent="0.25">
      <c r="A49" s="91" t="s">
        <v>313</v>
      </c>
      <c r="B49" s="36">
        <v>810</v>
      </c>
      <c r="C49" s="36" t="s">
        <v>20</v>
      </c>
      <c r="D49" s="92">
        <v>0</v>
      </c>
      <c r="E49" s="23">
        <v>0.17859878276248681</v>
      </c>
      <c r="F49" s="93">
        <v>0</v>
      </c>
      <c r="G49" s="69"/>
      <c r="I49" s="71" t="s">
        <v>314</v>
      </c>
    </row>
    <row r="50" spans="1:9" x14ac:dyDescent="0.25">
      <c r="A50" s="91" t="s">
        <v>277</v>
      </c>
      <c r="B50" s="36">
        <v>810</v>
      </c>
      <c r="C50" s="36" t="s">
        <v>22</v>
      </c>
      <c r="D50" s="92">
        <v>0</v>
      </c>
      <c r="E50" s="23">
        <v>0.17859878276248681</v>
      </c>
      <c r="F50" s="93">
        <v>0</v>
      </c>
      <c r="G50" s="69"/>
      <c r="I50" s="71" t="s">
        <v>314</v>
      </c>
    </row>
    <row r="51" spans="1:9" ht="17.25" x14ac:dyDescent="0.25">
      <c r="A51" s="91" t="s">
        <v>315</v>
      </c>
      <c r="B51" s="36">
        <v>810</v>
      </c>
      <c r="C51" s="36" t="s">
        <v>24</v>
      </c>
      <c r="D51" s="92">
        <v>0</v>
      </c>
      <c r="E51" s="23">
        <v>0.17859878276248681</v>
      </c>
      <c r="F51" s="93">
        <v>0</v>
      </c>
      <c r="G51" s="69"/>
      <c r="I51" s="71" t="s">
        <v>316</v>
      </c>
    </row>
    <row r="52" spans="1:9" ht="17.25" x14ac:dyDescent="0.25">
      <c r="A52" s="91" t="s">
        <v>317</v>
      </c>
      <c r="B52" s="36">
        <v>810</v>
      </c>
      <c r="C52" s="36" t="s">
        <v>26</v>
      </c>
      <c r="D52" s="92">
        <v>0</v>
      </c>
      <c r="E52" s="23">
        <v>0.18504380346415669</v>
      </c>
      <c r="F52" s="93">
        <v>0</v>
      </c>
      <c r="G52" s="69"/>
      <c r="I52" s="71" t="s">
        <v>318</v>
      </c>
    </row>
    <row r="53" spans="1:9" x14ac:dyDescent="0.25">
      <c r="A53" s="91" t="s">
        <v>278</v>
      </c>
      <c r="B53" s="36">
        <v>810</v>
      </c>
      <c r="C53" s="36" t="s">
        <v>28</v>
      </c>
      <c r="D53" s="92">
        <v>0</v>
      </c>
      <c r="E53" s="23">
        <v>0.18504380346415669</v>
      </c>
      <c r="F53" s="93">
        <v>0</v>
      </c>
      <c r="G53" s="69"/>
      <c r="I53" s="71" t="s">
        <v>319</v>
      </c>
    </row>
    <row r="54" spans="1:9" x14ac:dyDescent="0.25">
      <c r="A54" s="91" t="s">
        <v>279</v>
      </c>
      <c r="B54" s="36">
        <v>810</v>
      </c>
      <c r="C54" s="36" t="s">
        <v>30</v>
      </c>
      <c r="D54" s="92">
        <v>0</v>
      </c>
      <c r="E54" s="23">
        <v>0.18504380346415669</v>
      </c>
      <c r="F54" s="93">
        <v>0</v>
      </c>
      <c r="G54" s="69"/>
      <c r="I54" s="71" t="s">
        <v>319</v>
      </c>
    </row>
    <row r="55" spans="1:9" x14ac:dyDescent="0.25">
      <c r="A55" s="91" t="s">
        <v>280</v>
      </c>
      <c r="B55" s="36">
        <v>810</v>
      </c>
      <c r="C55" s="36" t="s">
        <v>32</v>
      </c>
      <c r="D55" s="92">
        <v>0</v>
      </c>
      <c r="E55" s="23">
        <v>0.2542409585431003</v>
      </c>
      <c r="F55" s="93">
        <v>0</v>
      </c>
      <c r="G55" s="69"/>
      <c r="I55" s="71" t="s">
        <v>320</v>
      </c>
    </row>
    <row r="56" spans="1:9" x14ac:dyDescent="0.25">
      <c r="A56" s="91" t="s">
        <v>281</v>
      </c>
      <c r="B56" s="36">
        <v>810</v>
      </c>
      <c r="C56" s="36" t="s">
        <v>282</v>
      </c>
      <c r="D56" s="92">
        <v>0</v>
      </c>
      <c r="E56" s="23">
        <v>0.18504380346415669</v>
      </c>
      <c r="F56" s="93">
        <v>0</v>
      </c>
      <c r="G56" s="69"/>
      <c r="I56" s="71" t="s">
        <v>318</v>
      </c>
    </row>
    <row r="57" spans="1:9" x14ac:dyDescent="0.25">
      <c r="A57" s="91" t="s">
        <v>283</v>
      </c>
      <c r="B57" s="36">
        <v>810</v>
      </c>
      <c r="C57" s="36" t="s">
        <v>236</v>
      </c>
      <c r="D57" s="92">
        <v>0</v>
      </c>
      <c r="E57" s="23">
        <v>0.18504380346415669</v>
      </c>
      <c r="F57" s="93">
        <v>0</v>
      </c>
      <c r="G57" s="69"/>
      <c r="I57" s="71" t="s">
        <v>318</v>
      </c>
    </row>
    <row r="58" spans="1:9" x14ac:dyDescent="0.25">
      <c r="A58" s="91" t="s">
        <v>284</v>
      </c>
      <c r="B58" s="36">
        <v>810</v>
      </c>
      <c r="C58" s="36" t="s">
        <v>285</v>
      </c>
      <c r="D58" s="92">
        <v>0</v>
      </c>
      <c r="E58" s="23">
        <v>0.18504380346415669</v>
      </c>
      <c r="F58" s="93">
        <v>0</v>
      </c>
      <c r="G58" s="69"/>
      <c r="I58" s="71" t="s">
        <v>318</v>
      </c>
    </row>
    <row r="59" spans="1:9" x14ac:dyDescent="0.25">
      <c r="A59" s="91" t="s">
        <v>286</v>
      </c>
      <c r="B59" s="36">
        <v>810</v>
      </c>
      <c r="C59" s="36" t="s">
        <v>287</v>
      </c>
      <c r="D59" s="92">
        <v>0</v>
      </c>
      <c r="E59" s="23">
        <v>0.18504380346415669</v>
      </c>
      <c r="F59" s="93">
        <v>0</v>
      </c>
      <c r="G59" s="69"/>
      <c r="I59" s="71" t="s">
        <v>318</v>
      </c>
    </row>
    <row r="60" spans="1:9" x14ac:dyDescent="0.25">
      <c r="A60" s="91" t="s">
        <v>288</v>
      </c>
      <c r="B60" s="36">
        <v>810</v>
      </c>
      <c r="C60" s="36" t="s">
        <v>289</v>
      </c>
      <c r="D60" s="92">
        <v>0</v>
      </c>
      <c r="E60" s="37">
        <v>0</v>
      </c>
      <c r="F60" s="93">
        <v>0</v>
      </c>
      <c r="G60" s="69"/>
      <c r="I60" s="71" t="s">
        <v>310</v>
      </c>
    </row>
    <row r="61" spans="1:9" x14ac:dyDescent="0.25">
      <c r="A61" s="91" t="s">
        <v>290</v>
      </c>
      <c r="B61" s="36">
        <v>810</v>
      </c>
      <c r="C61" s="36" t="s">
        <v>291</v>
      </c>
      <c r="D61" s="92">
        <v>0</v>
      </c>
      <c r="E61" s="37">
        <v>0</v>
      </c>
      <c r="F61" s="93">
        <v>0</v>
      </c>
      <c r="G61" s="69"/>
      <c r="I61" s="71" t="s">
        <v>311</v>
      </c>
    </row>
    <row r="62" spans="1:9" x14ac:dyDescent="0.25">
      <c r="A62" s="94" t="s">
        <v>292</v>
      </c>
      <c r="B62" s="36" t="s">
        <v>293</v>
      </c>
      <c r="C62" s="36" t="s">
        <v>12</v>
      </c>
      <c r="D62" s="92">
        <v>0</v>
      </c>
      <c r="E62" s="67">
        <v>0.16225823713522916</v>
      </c>
      <c r="F62" s="93">
        <v>0</v>
      </c>
      <c r="G62" s="69"/>
      <c r="I62" s="71" t="s">
        <v>231</v>
      </c>
    </row>
    <row r="63" spans="1:9" ht="17.25" x14ac:dyDescent="0.25">
      <c r="A63" s="94" t="s">
        <v>321</v>
      </c>
      <c r="B63" s="36">
        <v>820</v>
      </c>
      <c r="C63" s="38" t="s">
        <v>20</v>
      </c>
      <c r="D63" s="92">
        <v>0</v>
      </c>
      <c r="E63" s="23">
        <v>0.17859878276248681</v>
      </c>
      <c r="F63" s="93">
        <v>0</v>
      </c>
      <c r="G63" s="69"/>
      <c r="I63" s="95" t="s">
        <v>314</v>
      </c>
    </row>
    <row r="64" spans="1:9" x14ac:dyDescent="0.25">
      <c r="A64" s="16"/>
      <c r="B64" s="31"/>
      <c r="C64" s="31"/>
      <c r="D64" s="16"/>
      <c r="E64" s="16"/>
      <c r="F64" s="16"/>
      <c r="G64" s="16"/>
      <c r="I64" s="31"/>
    </row>
    <row r="65" spans="1:9" x14ac:dyDescent="0.25">
      <c r="A65" s="39" t="s">
        <v>294</v>
      </c>
      <c r="B65" s="31"/>
      <c r="C65" s="31"/>
      <c r="D65" s="16"/>
      <c r="E65" s="16"/>
      <c r="F65" s="16"/>
      <c r="G65" s="16"/>
      <c r="I65" s="31"/>
    </row>
    <row r="66" spans="1:9" ht="17.25" x14ac:dyDescent="0.25">
      <c r="A66" s="40" t="s">
        <v>322</v>
      </c>
      <c r="B66" s="31"/>
      <c r="C66" s="31"/>
      <c r="D66" s="16"/>
      <c r="E66" s="16"/>
      <c r="F66" s="16"/>
      <c r="G66" s="96"/>
      <c r="I66" s="31"/>
    </row>
    <row r="67" spans="1:9" ht="17.25" x14ac:dyDescent="0.25">
      <c r="A67" s="40" t="s">
        <v>295</v>
      </c>
      <c r="B67" s="31"/>
      <c r="C67" s="31"/>
      <c r="D67" s="16"/>
      <c r="E67" s="16"/>
      <c r="F67" s="16"/>
      <c r="G67" s="16"/>
      <c r="I67" s="31"/>
    </row>
    <row r="68" spans="1:9" ht="17.25" x14ac:dyDescent="0.25">
      <c r="A68" s="40" t="s">
        <v>296</v>
      </c>
      <c r="B68" s="31"/>
      <c r="C68" s="31"/>
      <c r="D68" s="16"/>
      <c r="E68" s="16"/>
      <c r="F68" s="16"/>
      <c r="G68" s="16"/>
      <c r="I68" s="31"/>
    </row>
  </sheetData>
  <mergeCells count="1">
    <mergeCell ref="D4:F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738CC7-B6C7-4DEF-B3AC-FFD4F542238A}">
  <dimension ref="A1:D78"/>
  <sheetViews>
    <sheetView tabSelected="1" workbookViewId="0">
      <selection activeCell="H74" sqref="H74"/>
    </sheetView>
  </sheetViews>
  <sheetFormatPr defaultRowHeight="15" x14ac:dyDescent="0.25"/>
  <cols>
    <col min="3" max="3" width="49.85546875" customWidth="1"/>
  </cols>
  <sheetData>
    <row r="1" spans="1:4" x14ac:dyDescent="0.25">
      <c r="A1" t="s">
        <v>38</v>
      </c>
    </row>
    <row r="4" spans="1:4" x14ac:dyDescent="0.25">
      <c r="A4" s="15" t="s">
        <v>39</v>
      </c>
      <c r="B4" s="15" t="s">
        <v>40</v>
      </c>
      <c r="C4" s="15" t="s">
        <v>41</v>
      </c>
      <c r="D4" s="15" t="s">
        <v>328</v>
      </c>
    </row>
    <row r="6" spans="1:4" x14ac:dyDescent="0.25">
      <c r="A6" t="s">
        <v>42</v>
      </c>
      <c r="B6" t="s">
        <v>43</v>
      </c>
      <c r="C6" t="s">
        <v>44</v>
      </c>
      <c r="D6">
        <v>637</v>
      </c>
    </row>
    <row r="7" spans="1:4" x14ac:dyDescent="0.25">
      <c r="A7" t="s">
        <v>45</v>
      </c>
      <c r="B7" t="s">
        <v>46</v>
      </c>
      <c r="C7" t="s">
        <v>47</v>
      </c>
      <c r="D7">
        <v>413</v>
      </c>
    </row>
    <row r="8" spans="1:4" x14ac:dyDescent="0.25">
      <c r="A8" t="s">
        <v>45</v>
      </c>
      <c r="B8" t="s">
        <v>48</v>
      </c>
      <c r="C8" t="s">
        <v>49</v>
      </c>
      <c r="D8">
        <v>413</v>
      </c>
    </row>
    <row r="9" spans="1:4" x14ac:dyDescent="0.25">
      <c r="A9" t="s">
        <v>45</v>
      </c>
      <c r="B9" t="s">
        <v>50</v>
      </c>
      <c r="C9" t="s">
        <v>51</v>
      </c>
      <c r="D9">
        <v>413</v>
      </c>
    </row>
    <row r="10" spans="1:4" x14ac:dyDescent="0.25">
      <c r="A10" t="s">
        <v>45</v>
      </c>
      <c r="B10" t="s">
        <v>52</v>
      </c>
      <c r="C10" t="s">
        <v>53</v>
      </c>
      <c r="D10">
        <v>413</v>
      </c>
    </row>
    <row r="11" spans="1:4" x14ac:dyDescent="0.25">
      <c r="A11" t="s">
        <v>45</v>
      </c>
      <c r="B11" t="s">
        <v>54</v>
      </c>
      <c r="C11" t="s">
        <v>55</v>
      </c>
      <c r="D11">
        <v>413</v>
      </c>
    </row>
    <row r="12" spans="1:4" x14ac:dyDescent="0.25">
      <c r="A12" t="s">
        <v>45</v>
      </c>
      <c r="B12" t="s">
        <v>56</v>
      </c>
      <c r="C12" t="s">
        <v>57</v>
      </c>
      <c r="D12">
        <v>413</v>
      </c>
    </row>
    <row r="13" spans="1:4" x14ac:dyDescent="0.25">
      <c r="A13" t="s">
        <v>45</v>
      </c>
      <c r="B13" t="s">
        <v>58</v>
      </c>
      <c r="C13" t="s">
        <v>59</v>
      </c>
      <c r="D13">
        <v>413</v>
      </c>
    </row>
    <row r="14" spans="1:4" x14ac:dyDescent="0.25">
      <c r="A14" t="s">
        <v>60</v>
      </c>
      <c r="B14" t="s">
        <v>61</v>
      </c>
      <c r="C14" t="s">
        <v>62</v>
      </c>
      <c r="D14">
        <v>4264</v>
      </c>
    </row>
    <row r="15" spans="1:4" x14ac:dyDescent="0.25">
      <c r="A15" t="s">
        <v>60</v>
      </c>
      <c r="B15" t="s">
        <v>63</v>
      </c>
      <c r="C15" t="s">
        <v>64</v>
      </c>
      <c r="D15">
        <v>4264</v>
      </c>
    </row>
    <row r="16" spans="1:4" x14ac:dyDescent="0.25">
      <c r="A16" t="s">
        <v>60</v>
      </c>
      <c r="B16" t="s">
        <v>65</v>
      </c>
      <c r="C16" t="s">
        <v>66</v>
      </c>
      <c r="D16">
        <v>4264</v>
      </c>
    </row>
    <row r="17" spans="1:4" x14ac:dyDescent="0.25">
      <c r="A17" t="s">
        <v>60</v>
      </c>
      <c r="B17" t="s">
        <v>67</v>
      </c>
      <c r="C17" t="s">
        <v>68</v>
      </c>
      <c r="D17">
        <v>4264</v>
      </c>
    </row>
    <row r="18" spans="1:4" x14ac:dyDescent="0.25">
      <c r="A18" t="s">
        <v>60</v>
      </c>
      <c r="B18" t="s">
        <v>69</v>
      </c>
      <c r="C18" t="s">
        <v>70</v>
      </c>
      <c r="D18">
        <v>4264</v>
      </c>
    </row>
    <row r="19" spans="1:4" x14ac:dyDescent="0.25">
      <c r="A19" t="s">
        <v>60</v>
      </c>
      <c r="B19" t="s">
        <v>71</v>
      </c>
      <c r="C19" t="s">
        <v>72</v>
      </c>
      <c r="D19">
        <v>4264</v>
      </c>
    </row>
    <row r="20" spans="1:4" x14ac:dyDescent="0.25">
      <c r="A20" t="s">
        <v>73</v>
      </c>
      <c r="B20" t="s">
        <v>74</v>
      </c>
      <c r="C20" t="s">
        <v>75</v>
      </c>
      <c r="D20">
        <v>325</v>
      </c>
    </row>
    <row r="21" spans="1:4" x14ac:dyDescent="0.25">
      <c r="A21" t="s">
        <v>73</v>
      </c>
      <c r="B21" t="s">
        <v>76</v>
      </c>
      <c r="C21" t="s">
        <v>77</v>
      </c>
      <c r="D21">
        <v>325</v>
      </c>
    </row>
    <row r="22" spans="1:4" x14ac:dyDescent="0.25">
      <c r="A22" t="s">
        <v>78</v>
      </c>
      <c r="B22" t="s">
        <v>79</v>
      </c>
      <c r="C22" t="s">
        <v>80</v>
      </c>
      <c r="D22">
        <v>121</v>
      </c>
    </row>
    <row r="23" spans="1:4" x14ac:dyDescent="0.25">
      <c r="A23" t="s">
        <v>81</v>
      </c>
      <c r="B23" t="s">
        <v>82</v>
      </c>
      <c r="C23" t="s">
        <v>83</v>
      </c>
      <c r="D23">
        <v>4143</v>
      </c>
    </row>
    <row r="24" spans="1:4" x14ac:dyDescent="0.25">
      <c r="A24" t="s">
        <v>84</v>
      </c>
      <c r="B24" t="s">
        <v>85</v>
      </c>
      <c r="C24" t="s">
        <v>86</v>
      </c>
      <c r="D24">
        <v>4143</v>
      </c>
    </row>
    <row r="25" spans="1:4" x14ac:dyDescent="0.25">
      <c r="A25" t="s">
        <v>87</v>
      </c>
      <c r="B25" t="s">
        <v>88</v>
      </c>
      <c r="C25" t="s">
        <v>89</v>
      </c>
      <c r="D25">
        <v>1037</v>
      </c>
    </row>
    <row r="26" spans="1:4" x14ac:dyDescent="0.25">
      <c r="A26" t="s">
        <v>90</v>
      </c>
      <c r="B26" t="s">
        <v>91</v>
      </c>
      <c r="C26" t="s">
        <v>92</v>
      </c>
      <c r="D26">
        <v>1537</v>
      </c>
    </row>
    <row r="27" spans="1:4" x14ac:dyDescent="0.25">
      <c r="A27" t="s">
        <v>93</v>
      </c>
      <c r="B27" t="s">
        <v>94</v>
      </c>
      <c r="C27" t="s">
        <v>95</v>
      </c>
      <c r="D27">
        <v>700</v>
      </c>
    </row>
    <row r="28" spans="1:4" x14ac:dyDescent="0.25">
      <c r="A28" t="s">
        <v>93</v>
      </c>
      <c r="B28" t="s">
        <v>96</v>
      </c>
      <c r="C28" t="s">
        <v>97</v>
      </c>
      <c r="D28">
        <v>700</v>
      </c>
    </row>
    <row r="29" spans="1:4" x14ac:dyDescent="0.25">
      <c r="A29" t="s">
        <v>98</v>
      </c>
      <c r="B29" t="s">
        <v>99</v>
      </c>
      <c r="C29" t="s">
        <v>100</v>
      </c>
      <c r="D29">
        <v>786</v>
      </c>
    </row>
    <row r="30" spans="1:4" x14ac:dyDescent="0.25">
      <c r="A30" t="s">
        <v>101</v>
      </c>
      <c r="B30" t="s">
        <v>102</v>
      </c>
      <c r="C30" t="s">
        <v>103</v>
      </c>
      <c r="D30">
        <v>1511</v>
      </c>
    </row>
    <row r="31" spans="1:4" x14ac:dyDescent="0.25">
      <c r="A31" t="s">
        <v>104</v>
      </c>
      <c r="B31" t="s">
        <v>105</v>
      </c>
      <c r="C31" t="s">
        <v>106</v>
      </c>
      <c r="D31">
        <v>2095</v>
      </c>
    </row>
    <row r="32" spans="1:4" x14ac:dyDescent="0.25">
      <c r="A32" t="s">
        <v>107</v>
      </c>
      <c r="B32" t="s">
        <v>108</v>
      </c>
      <c r="C32" t="s">
        <v>109</v>
      </c>
      <c r="D32">
        <v>2452</v>
      </c>
    </row>
    <row r="33" spans="1:4" x14ac:dyDescent="0.25">
      <c r="A33" t="s">
        <v>107</v>
      </c>
      <c r="B33" t="s">
        <v>110</v>
      </c>
      <c r="C33" t="s">
        <v>111</v>
      </c>
      <c r="D33">
        <v>2452</v>
      </c>
    </row>
    <row r="34" spans="1:4" x14ac:dyDescent="0.25">
      <c r="A34" t="s">
        <v>107</v>
      </c>
      <c r="B34" t="s">
        <v>112</v>
      </c>
      <c r="C34" t="s">
        <v>113</v>
      </c>
      <c r="D34">
        <v>2452</v>
      </c>
    </row>
    <row r="35" spans="1:4" x14ac:dyDescent="0.25">
      <c r="A35" t="s">
        <v>107</v>
      </c>
      <c r="B35" t="s">
        <v>114</v>
      </c>
      <c r="C35" t="s">
        <v>115</v>
      </c>
      <c r="D35">
        <v>2542</v>
      </c>
    </row>
    <row r="36" spans="1:4" x14ac:dyDescent="0.25">
      <c r="A36" t="s">
        <v>107</v>
      </c>
      <c r="B36" t="s">
        <v>116</v>
      </c>
      <c r="C36" t="s">
        <v>117</v>
      </c>
      <c r="D36">
        <v>2452</v>
      </c>
    </row>
    <row r="37" spans="1:4" x14ac:dyDescent="0.25">
      <c r="A37" t="s">
        <v>118</v>
      </c>
      <c r="B37" t="s">
        <v>119</v>
      </c>
      <c r="C37" t="s">
        <v>120</v>
      </c>
      <c r="D37">
        <v>645</v>
      </c>
    </row>
    <row r="38" spans="1:4" x14ac:dyDescent="0.25">
      <c r="A38" t="s">
        <v>118</v>
      </c>
      <c r="B38" t="s">
        <v>121</v>
      </c>
      <c r="C38" t="s">
        <v>122</v>
      </c>
      <c r="D38">
        <v>645</v>
      </c>
    </row>
    <row r="39" spans="1:4" x14ac:dyDescent="0.25">
      <c r="A39" t="s">
        <v>118</v>
      </c>
      <c r="B39" t="s">
        <v>123</v>
      </c>
      <c r="C39" t="s">
        <v>124</v>
      </c>
      <c r="D39">
        <v>645</v>
      </c>
    </row>
    <row r="40" spans="1:4" x14ac:dyDescent="0.25">
      <c r="A40" t="s">
        <v>118</v>
      </c>
      <c r="B40" t="s">
        <v>125</v>
      </c>
      <c r="C40" t="s">
        <v>126</v>
      </c>
      <c r="D40">
        <v>645</v>
      </c>
    </row>
    <row r="41" spans="1:4" x14ac:dyDescent="0.25">
      <c r="A41" t="s">
        <v>118</v>
      </c>
      <c r="B41" t="s">
        <v>127</v>
      </c>
      <c r="C41" t="s">
        <v>128</v>
      </c>
      <c r="D41">
        <v>645</v>
      </c>
    </row>
    <row r="42" spans="1:4" x14ac:dyDescent="0.25">
      <c r="A42" t="s">
        <v>118</v>
      </c>
      <c r="B42" t="s">
        <v>129</v>
      </c>
      <c r="C42" t="s">
        <v>130</v>
      </c>
      <c r="D42">
        <v>645</v>
      </c>
    </row>
    <row r="43" spans="1:4" x14ac:dyDescent="0.25">
      <c r="A43" t="s">
        <v>118</v>
      </c>
      <c r="B43" t="s">
        <v>131</v>
      </c>
      <c r="C43" t="s">
        <v>132</v>
      </c>
      <c r="D43">
        <v>645</v>
      </c>
    </row>
    <row r="44" spans="1:4" x14ac:dyDescent="0.25">
      <c r="A44" t="s">
        <v>118</v>
      </c>
      <c r="B44" t="s">
        <v>329</v>
      </c>
      <c r="C44" t="s">
        <v>330</v>
      </c>
      <c r="D44">
        <v>645</v>
      </c>
    </row>
    <row r="45" spans="1:4" x14ac:dyDescent="0.25">
      <c r="A45" t="s">
        <v>118</v>
      </c>
      <c r="B45" t="s">
        <v>133</v>
      </c>
      <c r="C45" t="s">
        <v>134</v>
      </c>
      <c r="D45">
        <v>645</v>
      </c>
    </row>
    <row r="46" spans="1:4" x14ac:dyDescent="0.25">
      <c r="A46" t="s">
        <v>118</v>
      </c>
      <c r="B46" t="s">
        <v>135</v>
      </c>
      <c r="C46" t="s">
        <v>136</v>
      </c>
      <c r="D46">
        <v>645</v>
      </c>
    </row>
    <row r="47" spans="1:4" x14ac:dyDescent="0.25">
      <c r="A47" t="s">
        <v>118</v>
      </c>
      <c r="B47" t="s">
        <v>137</v>
      </c>
      <c r="C47" t="s">
        <v>138</v>
      </c>
      <c r="D47">
        <v>645</v>
      </c>
    </row>
    <row r="48" spans="1:4" x14ac:dyDescent="0.25">
      <c r="A48" t="s">
        <v>118</v>
      </c>
      <c r="B48" t="s">
        <v>139</v>
      </c>
      <c r="C48" t="s">
        <v>140</v>
      </c>
      <c r="D48">
        <v>645</v>
      </c>
    </row>
    <row r="49" spans="1:4" x14ac:dyDescent="0.25">
      <c r="A49" t="s">
        <v>141</v>
      </c>
      <c r="B49" t="s">
        <v>142</v>
      </c>
      <c r="C49" t="s">
        <v>143</v>
      </c>
      <c r="D49">
        <v>213</v>
      </c>
    </row>
    <row r="50" spans="1:4" x14ac:dyDescent="0.25">
      <c r="A50" t="s">
        <v>144</v>
      </c>
      <c r="B50" t="s">
        <v>145</v>
      </c>
      <c r="C50" t="s">
        <v>146</v>
      </c>
      <c r="D50">
        <v>204</v>
      </c>
    </row>
    <row r="51" spans="1:4" x14ac:dyDescent="0.25">
      <c r="A51" t="s">
        <v>147</v>
      </c>
      <c r="B51" t="s">
        <v>148</v>
      </c>
      <c r="C51" t="s">
        <v>149</v>
      </c>
      <c r="D51">
        <v>84</v>
      </c>
    </row>
    <row r="52" spans="1:4" x14ac:dyDescent="0.25">
      <c r="A52" t="s">
        <v>150</v>
      </c>
      <c r="B52" t="s">
        <v>151</v>
      </c>
      <c r="C52" t="s">
        <v>152</v>
      </c>
      <c r="D52">
        <v>84</v>
      </c>
    </row>
    <row r="53" spans="1:4" x14ac:dyDescent="0.25">
      <c r="A53" t="s">
        <v>153</v>
      </c>
      <c r="B53" t="s">
        <v>154</v>
      </c>
      <c r="C53" t="s">
        <v>155</v>
      </c>
      <c r="D53">
        <v>842</v>
      </c>
    </row>
    <row r="54" spans="1:4" x14ac:dyDescent="0.25">
      <c r="A54" t="s">
        <v>153</v>
      </c>
      <c r="B54" t="s">
        <v>156</v>
      </c>
      <c r="C54" t="s">
        <v>157</v>
      </c>
      <c r="D54">
        <v>842</v>
      </c>
    </row>
    <row r="55" spans="1:4" x14ac:dyDescent="0.25">
      <c r="A55" t="s">
        <v>153</v>
      </c>
      <c r="B55" t="s">
        <v>158</v>
      </c>
      <c r="C55" t="s">
        <v>159</v>
      </c>
      <c r="D55">
        <v>842</v>
      </c>
    </row>
    <row r="56" spans="1:4" x14ac:dyDescent="0.25">
      <c r="A56" t="s">
        <v>160</v>
      </c>
      <c r="B56" t="s">
        <v>161</v>
      </c>
      <c r="C56" t="s">
        <v>162</v>
      </c>
      <c r="D56">
        <v>0</v>
      </c>
    </row>
    <row r="57" spans="1:4" x14ac:dyDescent="0.25">
      <c r="A57" t="s">
        <v>163</v>
      </c>
      <c r="B57" t="s">
        <v>164</v>
      </c>
      <c r="C57" t="s">
        <v>165</v>
      </c>
      <c r="D57">
        <v>0</v>
      </c>
    </row>
    <row r="58" spans="1:4" x14ac:dyDescent="0.25">
      <c r="A58" t="s">
        <v>166</v>
      </c>
      <c r="B58" t="s">
        <v>167</v>
      </c>
      <c r="C58" t="s">
        <v>168</v>
      </c>
      <c r="D58">
        <v>0</v>
      </c>
    </row>
    <row r="59" spans="1:4" x14ac:dyDescent="0.25">
      <c r="A59" t="s">
        <v>169</v>
      </c>
      <c r="B59" t="s">
        <v>170</v>
      </c>
      <c r="C59" t="s">
        <v>171</v>
      </c>
      <c r="D59">
        <v>911</v>
      </c>
    </row>
    <row r="60" spans="1:4" x14ac:dyDescent="0.25">
      <c r="A60" t="s">
        <v>172</v>
      </c>
      <c r="B60" t="s">
        <v>173</v>
      </c>
      <c r="C60" t="s">
        <v>174</v>
      </c>
      <c r="D60">
        <v>450</v>
      </c>
    </row>
    <row r="61" spans="1:4" x14ac:dyDescent="0.25">
      <c r="A61" t="s">
        <v>175</v>
      </c>
      <c r="B61" t="s">
        <v>176</v>
      </c>
      <c r="C61" t="s">
        <v>177</v>
      </c>
      <c r="D61">
        <v>325</v>
      </c>
    </row>
    <row r="62" spans="1:4" x14ac:dyDescent="0.25">
      <c r="A62" t="s">
        <v>178</v>
      </c>
      <c r="B62" t="s">
        <v>179</v>
      </c>
      <c r="C62" t="s">
        <v>180</v>
      </c>
      <c r="D62">
        <v>741</v>
      </c>
    </row>
    <row r="63" spans="1:4" x14ac:dyDescent="0.25">
      <c r="A63" t="s">
        <v>181</v>
      </c>
      <c r="B63" t="s">
        <v>182</v>
      </c>
      <c r="C63" t="s">
        <v>183</v>
      </c>
      <c r="D63">
        <v>24</v>
      </c>
    </row>
    <row r="64" spans="1:4" x14ac:dyDescent="0.25">
      <c r="A64" t="s">
        <v>331</v>
      </c>
      <c r="B64" t="s">
        <v>332</v>
      </c>
      <c r="C64" t="s">
        <v>333</v>
      </c>
      <c r="D64">
        <v>268</v>
      </c>
    </row>
    <row r="65" spans="1:4" x14ac:dyDescent="0.25">
      <c r="A65" t="s">
        <v>334</v>
      </c>
      <c r="B65" t="s">
        <v>335</v>
      </c>
      <c r="C65" t="s">
        <v>336</v>
      </c>
      <c r="D65">
        <v>268</v>
      </c>
    </row>
    <row r="66" spans="1:4" x14ac:dyDescent="0.25">
      <c r="A66" t="s">
        <v>184</v>
      </c>
      <c r="B66" t="s">
        <v>185</v>
      </c>
      <c r="C66" t="s">
        <v>186</v>
      </c>
      <c r="D66">
        <v>0</v>
      </c>
    </row>
    <row r="67" spans="1:4" x14ac:dyDescent="0.25">
      <c r="A67" t="s">
        <v>187</v>
      </c>
      <c r="B67" t="s">
        <v>188</v>
      </c>
      <c r="C67" t="s">
        <v>189</v>
      </c>
      <c r="D67">
        <v>637</v>
      </c>
    </row>
    <row r="68" spans="1:4" x14ac:dyDescent="0.25">
      <c r="A68" t="s">
        <v>190</v>
      </c>
      <c r="B68" t="s">
        <v>191</v>
      </c>
      <c r="C68" t="s">
        <v>192</v>
      </c>
      <c r="D68">
        <v>450</v>
      </c>
    </row>
    <row r="69" spans="1:4" x14ac:dyDescent="0.25">
      <c r="A69" t="s">
        <v>193</v>
      </c>
      <c r="B69" t="s">
        <v>194</v>
      </c>
      <c r="C69" t="s">
        <v>195</v>
      </c>
      <c r="D69">
        <v>268</v>
      </c>
    </row>
    <row r="70" spans="1:4" x14ac:dyDescent="0.25">
      <c r="A70" t="s">
        <v>196</v>
      </c>
      <c r="B70" t="s">
        <v>197</v>
      </c>
      <c r="C70" t="s">
        <v>198</v>
      </c>
      <c r="D70">
        <v>700</v>
      </c>
    </row>
    <row r="71" spans="1:4" x14ac:dyDescent="0.25">
      <c r="A71" t="s">
        <v>199</v>
      </c>
      <c r="B71" t="s">
        <v>200</v>
      </c>
      <c r="C71" t="s">
        <v>201</v>
      </c>
      <c r="D71">
        <v>865</v>
      </c>
    </row>
    <row r="72" spans="1:4" x14ac:dyDescent="0.25">
      <c r="A72" t="s">
        <v>202</v>
      </c>
      <c r="B72" t="s">
        <v>203</v>
      </c>
      <c r="C72" t="s">
        <v>204</v>
      </c>
      <c r="D72">
        <v>865</v>
      </c>
    </row>
    <row r="73" spans="1:4" x14ac:dyDescent="0.25">
      <c r="A73" t="s">
        <v>205</v>
      </c>
      <c r="B73" t="s">
        <v>206</v>
      </c>
      <c r="C73" t="s">
        <v>207</v>
      </c>
      <c r="D73">
        <v>865</v>
      </c>
    </row>
    <row r="74" spans="1:4" x14ac:dyDescent="0.25">
      <c r="A74" t="s">
        <v>208</v>
      </c>
      <c r="B74" t="s">
        <v>209</v>
      </c>
      <c r="C74" t="s">
        <v>210</v>
      </c>
      <c r="D74">
        <v>865</v>
      </c>
    </row>
    <row r="75" spans="1:4" x14ac:dyDescent="0.25">
      <c r="A75" t="s">
        <v>211</v>
      </c>
      <c r="B75" t="s">
        <v>212</v>
      </c>
      <c r="C75" t="s">
        <v>213</v>
      </c>
      <c r="D75">
        <v>116</v>
      </c>
    </row>
    <row r="76" spans="1:4" x14ac:dyDescent="0.25">
      <c r="A76" t="s">
        <v>214</v>
      </c>
      <c r="B76" t="s">
        <v>215</v>
      </c>
      <c r="C76" t="s">
        <v>216</v>
      </c>
      <c r="D76">
        <v>50</v>
      </c>
    </row>
    <row r="77" spans="1:4" x14ac:dyDescent="0.25">
      <c r="A77" t="s">
        <v>217</v>
      </c>
      <c r="B77" t="s">
        <v>218</v>
      </c>
      <c r="C77" t="s">
        <v>219</v>
      </c>
      <c r="D77">
        <v>204</v>
      </c>
    </row>
    <row r="78" spans="1:4" x14ac:dyDescent="0.25">
      <c r="A78" t="s">
        <v>220</v>
      </c>
      <c r="B78" t="s">
        <v>221</v>
      </c>
      <c r="C78" t="s">
        <v>222</v>
      </c>
      <c r="D78">
        <v>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Health Ins</vt:lpstr>
      <vt:lpstr>Retirement</vt:lpstr>
      <vt:lpstr>Workers Comp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Ashcroft, Beth</dc:creator>
  <cp:lastModifiedBy>Ashcroft, Beth</cp:lastModifiedBy>
  <dcterms:created xsi:type="dcterms:W3CDTF">2022-05-24T11:40:00Z</dcterms:created>
  <dcterms:modified xsi:type="dcterms:W3CDTF">2023-05-30T17:09:56Z</dcterms:modified>
</cp:coreProperties>
</file>