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G:\DOC\WEBSITE\COVID-19\"/>
    </mc:Choice>
  </mc:AlternateContent>
  <xr:revisionPtr revIDLastSave="0" documentId="13_ncr:1_{72299C3D-052C-4FE0-A3B2-21018981D71A}" xr6:coauthVersionLast="41" xr6:coauthVersionMax="41" xr10:uidLastSave="{00000000-0000-0000-0000-000000000000}"/>
  <bookViews>
    <workbookView xWindow="-108" yWindow="-108" windowWidth="23256" windowHeight="12576" xr2:uid="{551F32F6-2A30-4946-A720-E40D15A37F7E}"/>
  </bookViews>
  <sheets>
    <sheet name="CRF" sheetId="1" r:id="rId1"/>
  </sheets>
  <externalReferences>
    <externalReference r:id="rId2"/>
  </externalReferences>
  <definedNames>
    <definedName name="_Fill" localSheetId="0" hidden="1">#REF!</definedName>
    <definedName name="_Fill" hidden="1">#REF!</definedName>
    <definedName name="adfdasff" localSheetId="0" hidden="1">#REF!</definedName>
    <definedName name="adfdasff" hidden="1">#REF!</definedName>
    <definedName name="adsfadsfsf" localSheetId="0" hidden="1">#REF!</definedName>
    <definedName name="adsfadsfsf" hidden="1">#REF!</definedName>
    <definedName name="asdfad" hidden="1">#REF!</definedName>
    <definedName name="asdfasdf" hidden="1">#REF!</definedName>
    <definedName name="asdfasdfs" localSheetId="0" hidden="1">#REF!</definedName>
    <definedName name="asdfasdfs" hidden="1">#REF!</definedName>
    <definedName name="asdfdsfasdfs" hidden="1">#REF!</definedName>
    <definedName name="d" localSheetId="0" hidden="1">#REF!</definedName>
    <definedName name="d" hidden="1">#REF!</definedName>
    <definedName name="Four" localSheetId="0" hidden="1">#REF!</definedName>
    <definedName name="Four" hidden="1">#REF!</definedName>
    <definedName name="HTML1_1" hidden="1">"'[IB98-1.XLS]IB98-4'!$A$1:$I$75"</definedName>
    <definedName name="HTML1_10" hidden="1">""</definedName>
    <definedName name="HTML1_11" hidden="1">1</definedName>
    <definedName name="HTML1_12" hidden="1">"G:\ISSBR\IB98\MyHTML.htm"</definedName>
    <definedName name="HTML1_13" hidden="1">#N/A</definedName>
    <definedName name="HTML1_14" hidden="1">#N/A</definedName>
    <definedName name="HTML1_15" hidden="1">#N/A</definedName>
    <definedName name="HTML1_2" hidden="1">1</definedName>
    <definedName name="HTML1_3" hidden="1">""</definedName>
    <definedName name="HTML1_4" hidden="1">"Table 1--Populations of States and Regions, 1990 - 1997"</definedName>
    <definedName name="HTML1_5" hidden="1">"(populations in thousands)"</definedName>
    <definedName name="HTML1_6" hidden="1">1</definedName>
    <definedName name="HTML1_7" hidden="1">-4146</definedName>
    <definedName name="HTML1_8" hidden="1">""</definedName>
    <definedName name="HTML1_9" hidden="1">""</definedName>
    <definedName name="HTML2_1" hidden="1">"'[IB98-1.XLS]Ib98-1T1'!$A$4:$M$74"</definedName>
    <definedName name="HTML2_10" hidden="1">""</definedName>
    <definedName name="HTML2_11" hidden="1">1</definedName>
    <definedName name="HTML2_12" hidden="1">"G:\ffishtml\ffissubs\ib98\ib98-1a.htm"</definedName>
    <definedName name="HTML2_13" hidden="1">#N/A</definedName>
    <definedName name="HTML2_14" hidden="1">#N/A</definedName>
    <definedName name="HTML2_15" hidden="1">#N/A</definedName>
    <definedName name="HTML2_2" hidden="1">1</definedName>
    <definedName name="HTML2_3" hidden="1">""</definedName>
    <definedName name="HTML2_4" hidden="1">"Table 1--Populations of States and Regions, 1990 - 1997"</definedName>
    <definedName name="HTML2_5" hidden="1">"(population in thousands)"</definedName>
    <definedName name="HTML2_6" hidden="1">1</definedName>
    <definedName name="HTML2_7" hidden="1">-4146</definedName>
    <definedName name="HTML2_8" hidden="1">""</definedName>
    <definedName name="HTML2_9" hidden="1">""</definedName>
    <definedName name="HTML3_1" hidden="1">"'[IB98-1.XLS]Ib98-1T2'!$A$3:$I$74"</definedName>
    <definedName name="HTML3_10" hidden="1">""</definedName>
    <definedName name="HTML3_11" hidden="1">1</definedName>
    <definedName name="HTML3_12" hidden="1">"G:\ffishtml\ffissubs\ib98\ib98-1b.htm"</definedName>
    <definedName name="HTML3_13" hidden="1">#N/A</definedName>
    <definedName name="HTML3_14" hidden="1">#N/A</definedName>
    <definedName name="HTML3_15" hidden="1">#N/A</definedName>
    <definedName name="HTML3_2" hidden="1">1</definedName>
    <definedName name="HTML3_3" hidden="1">""</definedName>
    <definedName name="HTML3_4" hidden="1">"Table 2--Percent and Share of Total National Population by State and Region, 1990 - 1997"</definedName>
    <definedName name="HTML3_5" hidden="1">""</definedName>
    <definedName name="HTML3_6" hidden="1">1</definedName>
    <definedName name="HTML3_7" hidden="1">-4146</definedName>
    <definedName name="HTML3_8" hidden="1">""</definedName>
    <definedName name="HTML3_9" hidden="1">""</definedName>
    <definedName name="HTML4_1" hidden="1">"'[IB98-1.XLS]Ib98-1T3'!$A$4:$K$67"</definedName>
    <definedName name="HTML4_10" hidden="1">""</definedName>
    <definedName name="HTML4_11" hidden="1">1</definedName>
    <definedName name="HTML4_12" hidden="1">"G:\ffishtml\ffissubs\ib98\ib98-1c.htm"</definedName>
    <definedName name="HTML4_13" hidden="1">#N/A</definedName>
    <definedName name="HTML4_14" hidden="1">#N/A</definedName>
    <definedName name="HTML4_15" hidden="1">#N/A</definedName>
    <definedName name="HTML4_2" hidden="1">1</definedName>
    <definedName name="HTML4_3" hidden="1">""</definedName>
    <definedName name="HTML4_4" hidden="1">"Table 3--State Private Activity Bond Limitations, 1994 - 1998"</definedName>
    <definedName name="HTML4_5" hidden="1">"(calendar years, dollars in thousands)"</definedName>
    <definedName name="HTML4_6" hidden="1">1</definedName>
    <definedName name="HTML4_7" hidden="1">-4146</definedName>
    <definedName name="HTML4_8" hidden="1">""</definedName>
    <definedName name="HTML4_9" hidden="1">""</definedName>
    <definedName name="HTML5_1" hidden="1">"'[IB98-1.XLS]Ib98-1T4'!$A$4:$M$77"</definedName>
    <definedName name="HTML5_10" hidden="1">""</definedName>
    <definedName name="HTML5_11" hidden="1">1</definedName>
    <definedName name="HTML5_12" hidden="1">"G:\ffishtml\ffissubs\IB98\ib98-1d.htm"</definedName>
    <definedName name="HTML5_13" hidden="1">#N/A</definedName>
    <definedName name="HTML5_14" hidden="1">#N/A</definedName>
    <definedName name="HTML5_15" hidden="1">#N/A</definedName>
    <definedName name="HTML5_2" hidden="1">1</definedName>
    <definedName name="HTML5_3" hidden="1">""</definedName>
    <definedName name="HTML5_4" hidden="1">"Table 4--Potential Impact on Title XX Allocations of 1997 Population Data"</definedName>
    <definedName name="HTML5_5" hidden="1">"(federal fiscal years, dollars in thousands)"</definedName>
    <definedName name="HTML5_6" hidden="1">1</definedName>
    <definedName name="HTML5_7" hidden="1">-4146</definedName>
    <definedName name="HTML5_8" hidden="1">""</definedName>
    <definedName name="HTML5_9" hidden="1">""</definedName>
    <definedName name="HTMLCount" hidden="1">5</definedName>
    <definedName name="_xlnm.Print_Titles" localSheetId="0">CRF!$1:$8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42" i="1" l="1"/>
  <c r="D19" i="1"/>
  <c r="D15" i="1"/>
  <c r="D14" i="1"/>
  <c r="D44" i="1" s="1"/>
  <c r="D46" i="1" s="1"/>
  <c r="C14" i="1"/>
  <c r="C10" i="1"/>
  <c r="C44" i="1" s="1"/>
  <c r="C46" i="1" s="1"/>
</calcChain>
</file>

<file path=xl/sharedStrings.xml><?xml version="1.0" encoding="utf-8"?>
<sst xmlns="http://schemas.openxmlformats.org/spreadsheetml/2006/main" count="89" uniqueCount="81">
  <si>
    <t>Coronavirus Relief Funds (CRF)</t>
  </si>
  <si>
    <t>Governor's Commitments for Use of CRF</t>
  </si>
  <si>
    <t>Updated August 20, 2020</t>
  </si>
  <si>
    <t>Available Funds</t>
  </si>
  <si>
    <t>Sector</t>
  </si>
  <si>
    <t>Use of Funds</t>
  </si>
  <si>
    <t>Funds Committed</t>
  </si>
  <si>
    <t>Actual Expended or Encumbered</t>
  </si>
  <si>
    <t>Description</t>
  </si>
  <si>
    <t>Financial Orders Approved by the Governor*</t>
  </si>
  <si>
    <t>Financial Order Number</t>
  </si>
  <si>
    <t>Governor Approved Date</t>
  </si>
  <si>
    <t>Business Community</t>
  </si>
  <si>
    <t>Unemployment Trust Fund</t>
  </si>
  <si>
    <t xml:space="preserve">Replenish the State's Unemployment Insurance Trust Fund for the COVID-19 related unemployment benefit payments being made from it.  Those payments  total about $270 million for the fourth quarter of fiscal year 2020 and are estimated at $160 million for the first quarter of fiscal year 2021. Using CRF to replenish the Trust Fund will help avoid significant increases in employers' future unemployment taxes. It will also keep the Fund solvent and available to continue making benefit payments without the State needing to borrow from the federal government in order to do so. </t>
  </si>
  <si>
    <t>CV0030 F0</t>
  </si>
  <si>
    <t>Support for the Safe Reopening of the Maine Economy</t>
  </si>
  <si>
    <t>Provides funding for the DECD and the Maine Technology Institute (MTI) to collaborate on an expanding Maine innovation economy effort to further support the safe re-opening of the Maine economy, Pledge to Protect Maine. Provides funding for the Economic Recovery Committee (ERC), launched by Governor Mills on May 6, 2020 by Executive Order, to request urgent recommendations on how to stabilize and support challenges across the Maine economy in response to the COVID-19 pandemic and, in the longer term, to get Maine back onto a path toward economic growth.</t>
  </si>
  <si>
    <t>CV0071 F1</t>
  </si>
  <si>
    <t>Child Care Provider Subsidy</t>
  </si>
  <si>
    <t>Provides funding to child care providers to adjust their facilities for health and safety precautions. These adjustments are necessary in order for child care providers to open in alignment with the planned public-school opening date of September 9, 2020.</t>
  </si>
  <si>
    <t>CV0075 F1</t>
  </si>
  <si>
    <t>Economic Recovery Grant Program</t>
  </si>
  <si>
    <t>Provides $200 million in grants for businesses and non-profit organizations that demonstrate a need for financial relief based on lost revenues or increased expenses related to the disruption of business operations caused by the COVID-19 pandemic.  Seven regional Economic Development Districts (EDDs) will assist the State in administering the program and distributing the grants and $3 million has been committed toward the cost of that assistance.  The program is intended to help sustain the viability of Maine businesses and nonprofits, rather than replace lost profits, and aims to help stabilize Maine's economy in the near-term while accelerating the transition from short-term relief to long-term sustainability under the state's 10-year strategic economic development plan.</t>
  </si>
  <si>
    <t>Health Care Businesses</t>
  </si>
  <si>
    <t>Personal Protective Equipment</t>
  </si>
  <si>
    <t>State purchases of personal protective equipment (PPE) for the stockpile managed by the Maine Emergency Management Agency and the Maine Center for Disease Control and Prevention.  PPE from the stockpile is distributed to long term care facilities, nursing homes, hospitals, and etc.</t>
  </si>
  <si>
    <t>Expenditures initially made from a non-CRF SOM account that will be submitted to FEMA for reimbursement. Expenses not reimbursed will be subsequently transferred to a CRF account(s).</t>
  </si>
  <si>
    <t>Municipal Governments</t>
  </si>
  <si>
    <t>K-12 Reopening Efforts</t>
  </si>
  <si>
    <t>State purchase of a three month supply of PPE to be available for distribution to K-12 school systems as needed for reopening. Additionally, to provide funding for anticipated unbudgeted expenditures and logistical hurdles including: transportation and facilities modifications to allow for social distancing and to accommodate new health/safety guidelines; increased need for cleaning supplies and handwashing stations; contracted services to cover custodial needs, tutoring, medical staffing and program oversight; increased need for substitutes, technology, assessments of student learning, communications resources/signage, and professional development for teachers who must become fluent in hybrid and remote learning models in order to accommodate all students.</t>
  </si>
  <si>
    <t>CV0066 F1</t>
  </si>
  <si>
    <t>Public Health Campaign</t>
  </si>
  <si>
    <t>Provide funding to municipalities and tribal governments to create local COVID-19 education and prevention plans as part of the 2020 COVID-19 Municipal Awareness campaign that extends the work of the Maine Center for Disease Control and Prevention in promoting public education and public health activities.</t>
  </si>
  <si>
    <t>CV0056 F1</t>
  </si>
  <si>
    <t>Municipal Governments &amp; Others</t>
  </si>
  <si>
    <t>25% Share of FEMA approved expenses</t>
  </si>
  <si>
    <t>Assist local and tribal governments, and other entities that qualify for Federal Emergency Management Agency (FEMA) assistance, with incurred COVID-19 expenses by providing the 25% match against FEMA’s Public Assistance Program Major Disaster Declaration for COVID-19. The CRF-based assistance is for eligible expenses incurred on or after March 1, 2020 that FEMA has approved by December 1, 2020. The Governor will continue to assess whether additional CRF is needed for match purposes based on submissions being made to FEMA.</t>
  </si>
  <si>
    <t>CV0034 F0</t>
  </si>
  <si>
    <t>CV0050 F1</t>
  </si>
  <si>
    <t>Citizen Support</t>
  </si>
  <si>
    <t>Rental Assistance</t>
  </si>
  <si>
    <t>MaineHousing will provide $5,000,000 in rental assistance to those facing potential housing disruption due to COVID-19.</t>
  </si>
  <si>
    <t>CV0082 F1</t>
  </si>
  <si>
    <t>State Government</t>
  </si>
  <si>
    <t>State employee personnel costs and contracted staffing support for various State agencies**</t>
  </si>
  <si>
    <t xml:space="preserve">Reimburse certain personnel costs for several State agencies with employees that are substantially dedicated to mitigating or responding to the COVID-19 public health emergency - including overtime pay, hazard pay and regular payroll  for certain public safety and public health employees. Additionally, cover costs for contracted staff to assist with increased workload due to COVID-19 in Employment Security Services (Unemployment) and Department of Administrative and Financial Services. </t>
  </si>
  <si>
    <t>CV0010 F0</t>
  </si>
  <si>
    <t>CV0013 F0</t>
  </si>
  <si>
    <t>CV0020 F0</t>
  </si>
  <si>
    <t>CV0021 F0</t>
  </si>
  <si>
    <t>CV0023 F0</t>
  </si>
  <si>
    <t>CV0026 F0</t>
  </si>
  <si>
    <t>CV0044 F1</t>
  </si>
  <si>
    <t>CV0045 F1</t>
  </si>
  <si>
    <t>CV0029 F0</t>
  </si>
  <si>
    <t>CV0037 F0</t>
  </si>
  <si>
    <t>CV0038 F1</t>
  </si>
  <si>
    <t>CV0032 F0</t>
  </si>
  <si>
    <t>CV0033 F0</t>
  </si>
  <si>
    <t>001035 F0</t>
  </si>
  <si>
    <t>CV0058 F1</t>
  </si>
  <si>
    <t>CV0063 F1</t>
  </si>
  <si>
    <t>CV0067 F1</t>
  </si>
  <si>
    <t>CV0068 F1</t>
  </si>
  <si>
    <t>CV0070 F1</t>
  </si>
  <si>
    <t>Personal Protective Equipment and Facility Costs for State agencies</t>
  </si>
  <si>
    <t>State agency purchases of personal protective equipment for state employees and cleaning supplies, as well as other facility costs associated office reconfiguration and barriers to provide for social distancing. Fund operations for a central warehouse to support receiving, storing and distributing PPE for government entities.</t>
  </si>
  <si>
    <t>CV0028 F0</t>
  </si>
  <si>
    <t>CV0031 F0</t>
  </si>
  <si>
    <t>CV0069 F1</t>
  </si>
  <si>
    <t>Information Technology Support</t>
  </si>
  <si>
    <t>Support to address increased hacking, phishing, and computer fraud.</t>
  </si>
  <si>
    <t>CV0079 F1</t>
  </si>
  <si>
    <t>Testing Supplies, Public Service Announcements and Community Support</t>
  </si>
  <si>
    <t>Purchase testing supplies for the Maine Health and Environmental Testing Laboratory and public service announcements regarding the reopening of State services. Provide social support services for individuals in isolation or quarantine through partnership with non-profit organizations.</t>
  </si>
  <si>
    <t>CV0059 F1</t>
  </si>
  <si>
    <t>Subtotal of Commitments &amp; Obligations</t>
  </si>
  <si>
    <t>Remaining Balance</t>
  </si>
  <si>
    <t>* Financial Orders establish an agency's current authorized spending limit for the stated purpose. Financial Orders are specific to a fiscal year and unexpended funds may be reauthorized in the following year. The Financial Orders listed here are posted on the Bureau of Budget website by date of the Governor’s approval.</t>
  </si>
  <si>
    <t>**Increase relates to the extension of hazard pay agreements due to the timing of the public health emergency.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</si>
</sst>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3" tint="0.59999389629810485"/>
        <bgColor indexed="64"/>
      </patternFill>
    </fill>
    <fill>
      <patternFill patternType="solid">
        <fgColor theme="8"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92">
    <xf numFmtId="0" fontId="0" fillId="0" borderId="0" xfId="0"/>
    <xf numFmtId="0" fontId="2" fillId="0" borderId="0" xfId="1" applyFont="1" applyAlignment="1">
      <alignment horizontal="center"/>
    </xf>
    <xf numFmtId="0" fontId="1" fillId="0" borderId="0" xfId="1"/>
    <xf numFmtId="15" fontId="1" fillId="0" borderId="0" xfId="1" quotePrefix="1" applyNumberFormat="1" applyFont="1" applyAlignment="1">
      <alignment horizontal="center"/>
    </xf>
    <xf numFmtId="15" fontId="1" fillId="0" borderId="0" xfId="1" quotePrefix="1" applyNumberFormat="1" applyAlignment="1">
      <alignment horizontal="center"/>
    </xf>
    <xf numFmtId="0" fontId="2" fillId="0" borderId="1" xfId="1" applyFont="1" applyBorder="1"/>
    <xf numFmtId="0" fontId="2" fillId="0" borderId="1" xfId="1" applyFont="1" applyBorder="1" applyAlignment="1">
      <alignment horizontal="right"/>
    </xf>
    <xf numFmtId="164" fontId="2" fillId="0" borderId="1" xfId="2" applyNumberFormat="1" applyFont="1" applyBorder="1"/>
    <xf numFmtId="49" fontId="0" fillId="0" borderId="0" xfId="2" applyNumberFormat="1" applyFont="1" applyBorder="1"/>
    <xf numFmtId="0" fontId="1" fillId="0" borderId="0" xfId="1" applyAlignment="1">
      <alignment horizontal="center"/>
    </xf>
    <xf numFmtId="0" fontId="1" fillId="0" borderId="0" xfId="1" applyAlignment="1">
      <alignment horizontal="center" vertical="center"/>
    </xf>
    <xf numFmtId="0" fontId="1" fillId="0" borderId="2" xfId="1" applyBorder="1"/>
    <xf numFmtId="164" fontId="0" fillId="0" borderId="2" xfId="2" applyNumberFormat="1" applyFont="1" applyBorder="1"/>
    <xf numFmtId="49" fontId="0" fillId="0" borderId="3" xfId="2" applyNumberFormat="1" applyFont="1" applyBorder="1"/>
    <xf numFmtId="0" fontId="2" fillId="2" borderId="4" xfId="1" applyFont="1" applyFill="1" applyBorder="1" applyAlignment="1">
      <alignment horizontal="center" vertical="center"/>
    </xf>
    <xf numFmtId="164" fontId="2" fillId="2" borderId="4" xfId="2" applyNumberFormat="1" applyFont="1" applyFill="1" applyBorder="1" applyAlignment="1">
      <alignment horizontal="center" vertical="center" wrapText="1"/>
    </xf>
    <xf numFmtId="49" fontId="2" fillId="2" borderId="4" xfId="2" applyNumberFormat="1" applyFont="1" applyFill="1" applyBorder="1" applyAlignment="1">
      <alignment horizontal="center" vertical="center"/>
    </xf>
    <xf numFmtId="49" fontId="2" fillId="2" borderId="1" xfId="2" applyNumberFormat="1" applyFont="1" applyFill="1" applyBorder="1" applyAlignment="1">
      <alignment horizontal="center" vertical="center" wrapText="1"/>
    </xf>
    <xf numFmtId="0" fontId="2" fillId="2" borderId="5" xfId="1" applyFont="1" applyFill="1" applyBorder="1" applyAlignment="1">
      <alignment horizontal="center" vertical="center"/>
    </xf>
    <xf numFmtId="164" fontId="2" fillId="2" borderId="5" xfId="2" applyNumberFormat="1" applyFont="1" applyFill="1" applyBorder="1" applyAlignment="1">
      <alignment horizontal="center" vertical="center" wrapText="1"/>
    </xf>
    <xf numFmtId="49" fontId="2" fillId="2" borderId="5" xfId="2" applyNumberFormat="1" applyFont="1" applyFill="1" applyBorder="1" applyAlignment="1">
      <alignment horizontal="center" vertical="center"/>
    </xf>
    <xf numFmtId="49" fontId="2" fillId="2" borderId="1" xfId="2" applyNumberFormat="1" applyFont="1" applyFill="1" applyBorder="1" applyAlignment="1">
      <alignment horizontal="center" vertical="center" wrapText="1"/>
    </xf>
    <xf numFmtId="0" fontId="2" fillId="2" borderId="1" xfId="1" applyFont="1" applyFill="1" applyBorder="1" applyAlignment="1">
      <alignment horizontal="center" vertical="center" wrapText="1"/>
    </xf>
    <xf numFmtId="0" fontId="1" fillId="0" borderId="1" xfId="1" applyBorder="1" applyAlignment="1">
      <alignment horizontal="left" vertical="center"/>
    </xf>
    <xf numFmtId="164" fontId="0" fillId="0" borderId="1" xfId="2" applyNumberFormat="1" applyFont="1" applyFill="1" applyBorder="1" applyAlignment="1">
      <alignment horizontal="center" vertical="center"/>
    </xf>
    <xf numFmtId="49" fontId="0" fillId="0" borderId="1" xfId="2" applyNumberFormat="1" applyFont="1" applyBorder="1" applyAlignment="1">
      <alignment horizontal="left" vertical="center" wrapText="1"/>
    </xf>
    <xf numFmtId="0" fontId="1" fillId="0" borderId="1" xfId="1" applyBorder="1" applyAlignment="1">
      <alignment horizontal="center" vertical="center"/>
    </xf>
    <xf numFmtId="14" fontId="1" fillId="0" borderId="1" xfId="1" applyNumberFormat="1" applyBorder="1" applyAlignment="1">
      <alignment horizontal="center" vertical="center"/>
    </xf>
    <xf numFmtId="0" fontId="1" fillId="0" borderId="1" xfId="1" applyFill="1" applyBorder="1" applyAlignment="1">
      <alignment horizontal="left" vertical="center"/>
    </xf>
    <xf numFmtId="49" fontId="0" fillId="0" borderId="1" xfId="2" applyNumberFormat="1" applyFont="1" applyFill="1" applyBorder="1" applyAlignment="1">
      <alignment horizontal="left" vertical="center" wrapText="1"/>
    </xf>
    <xf numFmtId="0" fontId="1" fillId="0" borderId="1" xfId="1" applyFill="1" applyBorder="1" applyAlignment="1">
      <alignment horizontal="center" vertical="center"/>
    </xf>
    <xf numFmtId="14" fontId="1" fillId="0" borderId="1" xfId="1" applyNumberFormat="1" applyFill="1" applyBorder="1" applyAlignment="1">
      <alignment horizontal="center" vertical="center"/>
    </xf>
    <xf numFmtId="0" fontId="1" fillId="0" borderId="1" xfId="1" applyFont="1" applyFill="1" applyBorder="1" applyAlignment="1">
      <alignment horizontal="left" vertical="center"/>
    </xf>
    <xf numFmtId="49" fontId="0" fillId="0" borderId="1" xfId="2" applyNumberFormat="1" applyFont="1" applyBorder="1" applyAlignment="1">
      <alignment vertical="center" wrapText="1"/>
    </xf>
    <xf numFmtId="0" fontId="1" fillId="0" borderId="6" xfId="1" applyFill="1" applyBorder="1" applyAlignment="1">
      <alignment horizontal="left" vertical="center" wrapText="1"/>
    </xf>
    <xf numFmtId="0" fontId="1" fillId="0" borderId="7" xfId="1" applyFill="1" applyBorder="1" applyAlignment="1">
      <alignment horizontal="left" vertical="center" wrapText="1"/>
    </xf>
    <xf numFmtId="49" fontId="0" fillId="0" borderId="1" xfId="2" applyNumberFormat="1" applyFont="1" applyFill="1" applyBorder="1" applyAlignment="1">
      <alignment vertical="center" wrapText="1"/>
    </xf>
    <xf numFmtId="0" fontId="1" fillId="0" borderId="1" xfId="1" applyFill="1" applyBorder="1" applyAlignment="1">
      <alignment horizontal="center" vertical="center" wrapText="1"/>
    </xf>
    <xf numFmtId="14" fontId="1" fillId="0" borderId="1" xfId="1" applyNumberFormat="1" applyFill="1" applyBorder="1" applyAlignment="1">
      <alignment horizontal="center" vertical="center" wrapText="1"/>
    </xf>
    <xf numFmtId="49" fontId="3" fillId="0" borderId="1" xfId="2" applyNumberFormat="1" applyFont="1" applyFill="1" applyBorder="1" applyAlignment="1">
      <alignment vertical="center" wrapText="1"/>
    </xf>
    <xf numFmtId="0" fontId="1" fillId="0" borderId="4" xfId="1" applyBorder="1" applyAlignment="1">
      <alignment horizontal="left" vertical="center"/>
    </xf>
    <xf numFmtId="164" fontId="0" fillId="0" borderId="4" xfId="2" applyNumberFormat="1" applyFont="1" applyFill="1" applyBorder="1" applyAlignment="1">
      <alignment horizontal="center" vertical="center"/>
    </xf>
    <xf numFmtId="49" fontId="0" fillId="0" borderId="4" xfId="2" applyNumberFormat="1" applyFont="1" applyBorder="1" applyAlignment="1">
      <alignment horizontal="left" vertical="center" wrapText="1"/>
    </xf>
    <xf numFmtId="0" fontId="1" fillId="0" borderId="1" xfId="1" applyBorder="1" applyAlignment="1">
      <alignment horizontal="center" vertical="center" wrapText="1"/>
    </xf>
    <xf numFmtId="0" fontId="1" fillId="0" borderId="5" xfId="1" applyBorder="1" applyAlignment="1">
      <alignment horizontal="left" vertical="center"/>
    </xf>
    <xf numFmtId="164" fontId="0" fillId="0" borderId="5" xfId="2" applyNumberFormat="1" applyFont="1" applyFill="1" applyBorder="1" applyAlignment="1">
      <alignment horizontal="center" vertical="center"/>
    </xf>
    <xf numFmtId="49" fontId="0" fillId="0" borderId="5" xfId="2" applyNumberFormat="1" applyFont="1" applyBorder="1" applyAlignment="1">
      <alignment horizontal="left" vertical="center" wrapText="1"/>
    </xf>
    <xf numFmtId="0" fontId="1" fillId="0" borderId="8" xfId="1" applyBorder="1" applyAlignment="1">
      <alignment horizontal="left" vertical="center"/>
    </xf>
    <xf numFmtId="164" fontId="0" fillId="0" borderId="8" xfId="2" applyNumberFormat="1" applyFont="1" applyFill="1" applyBorder="1" applyAlignment="1">
      <alignment horizontal="center" vertical="center"/>
    </xf>
    <xf numFmtId="49" fontId="0" fillId="0" borderId="8" xfId="2" applyNumberFormat="1" applyFont="1" applyBorder="1" applyAlignment="1">
      <alignment horizontal="left" vertical="center" wrapText="1"/>
    </xf>
    <xf numFmtId="0" fontId="1" fillId="0" borderId="1" xfId="1" applyFont="1" applyBorder="1" applyAlignment="1">
      <alignment horizontal="center" vertical="center" wrapText="1"/>
    </xf>
    <xf numFmtId="0" fontId="1" fillId="0" borderId="4" xfId="1" applyFill="1" applyBorder="1" applyAlignment="1">
      <alignment horizontal="left" vertical="center"/>
    </xf>
    <xf numFmtId="0" fontId="1" fillId="0" borderId="4" xfId="1" applyFont="1" applyFill="1" applyBorder="1" applyAlignment="1">
      <alignment horizontal="left" vertical="center" wrapText="1"/>
    </xf>
    <xf numFmtId="164" fontId="0" fillId="0" borderId="4" xfId="2" applyNumberFormat="1" applyFont="1" applyFill="1" applyBorder="1" applyAlignment="1">
      <alignment horizontal="right" vertical="center"/>
    </xf>
    <xf numFmtId="49" fontId="0" fillId="0" borderId="4" xfId="2" applyNumberFormat="1" applyFont="1" applyFill="1" applyBorder="1" applyAlignment="1">
      <alignment horizontal="left" vertical="center" wrapText="1"/>
    </xf>
    <xf numFmtId="0" fontId="1" fillId="0" borderId="1" xfId="1" applyBorder="1" applyAlignment="1">
      <alignment horizontal="center"/>
    </xf>
    <xf numFmtId="0" fontId="1" fillId="0" borderId="8" xfId="1" applyFill="1" applyBorder="1" applyAlignment="1">
      <alignment horizontal="left" vertical="center"/>
    </xf>
    <xf numFmtId="0" fontId="1" fillId="0" borderId="8" xfId="1" applyFill="1" applyBorder="1" applyAlignment="1">
      <alignment horizontal="left" vertical="center" wrapText="1"/>
    </xf>
    <xf numFmtId="164" fontId="0" fillId="0" borderId="8" xfId="2" applyNumberFormat="1" applyFont="1" applyFill="1" applyBorder="1" applyAlignment="1">
      <alignment horizontal="right" vertical="center"/>
    </xf>
    <xf numFmtId="49" fontId="0" fillId="0" borderId="8" xfId="2" applyNumberFormat="1" applyFont="1" applyFill="1" applyBorder="1" applyAlignment="1">
      <alignment horizontal="left" vertical="center" wrapText="1"/>
    </xf>
    <xf numFmtId="0" fontId="1" fillId="0" borderId="5" xfId="1" applyFill="1" applyBorder="1" applyAlignment="1">
      <alignment horizontal="left" vertical="center"/>
    </xf>
    <xf numFmtId="0" fontId="1" fillId="0" borderId="5" xfId="1" applyFill="1" applyBorder="1" applyAlignment="1">
      <alignment horizontal="left" vertical="center" wrapText="1"/>
    </xf>
    <xf numFmtId="164" fontId="0" fillId="0" borderId="5" xfId="2" applyNumberFormat="1" applyFont="1" applyFill="1" applyBorder="1" applyAlignment="1">
      <alignment horizontal="right" vertical="center"/>
    </xf>
    <xf numFmtId="49" fontId="0" fillId="0" borderId="5" xfId="2" applyNumberFormat="1" applyFont="1" applyFill="1" applyBorder="1" applyAlignment="1">
      <alignment horizontal="left" vertical="center" wrapText="1"/>
    </xf>
    <xf numFmtId="49" fontId="3" fillId="0" borderId="4" xfId="2" applyNumberFormat="1" applyFont="1" applyFill="1" applyBorder="1" applyAlignment="1">
      <alignment horizontal="left" vertical="center" wrapText="1"/>
    </xf>
    <xf numFmtId="49" fontId="3" fillId="0" borderId="8" xfId="2" applyNumberFormat="1" applyFont="1" applyFill="1" applyBorder="1" applyAlignment="1">
      <alignment horizontal="left" vertical="center" wrapText="1"/>
    </xf>
    <xf numFmtId="49" fontId="3" fillId="0" borderId="5" xfId="2" applyNumberFormat="1" applyFont="1" applyFill="1" applyBorder="1" applyAlignment="1">
      <alignment horizontal="left" vertical="center" wrapText="1"/>
    </xf>
    <xf numFmtId="0" fontId="3" fillId="0" borderId="1" xfId="1" applyFont="1" applyFill="1" applyBorder="1" applyAlignment="1">
      <alignment horizontal="left" vertical="center"/>
    </xf>
    <xf numFmtId="0" fontId="1" fillId="0" borderId="1" xfId="1" applyFill="1" applyBorder="1" applyAlignment="1">
      <alignment horizontal="left" vertical="center"/>
    </xf>
    <xf numFmtId="0" fontId="1" fillId="0" borderId="1" xfId="1" applyFill="1" applyBorder="1" applyAlignment="1">
      <alignment horizontal="left" vertical="center" wrapText="1"/>
    </xf>
    <xf numFmtId="164" fontId="0" fillId="0" borderId="1" xfId="2" applyNumberFormat="1" applyFont="1" applyFill="1" applyBorder="1" applyAlignment="1">
      <alignment horizontal="left" vertical="center"/>
    </xf>
    <xf numFmtId="164" fontId="0" fillId="0" borderId="4" xfId="2" applyNumberFormat="1" applyFont="1" applyFill="1" applyBorder="1" applyAlignment="1">
      <alignment horizontal="left" vertical="center"/>
    </xf>
    <xf numFmtId="49" fontId="3" fillId="0" borderId="1" xfId="2" applyNumberFormat="1" applyFont="1" applyFill="1" applyBorder="1" applyAlignment="1">
      <alignment horizontal="left" vertical="center" wrapText="1"/>
    </xf>
    <xf numFmtId="164" fontId="0" fillId="0" borderId="5" xfId="2" applyNumberFormat="1" applyFont="1" applyFill="1" applyBorder="1" applyAlignment="1">
      <alignment horizontal="left" vertical="center"/>
    </xf>
    <xf numFmtId="0" fontId="2" fillId="3" borderId="9" xfId="1" applyFont="1" applyFill="1" applyBorder="1" applyAlignment="1">
      <alignment horizontal="left"/>
    </xf>
    <xf numFmtId="0" fontId="2" fillId="3" borderId="10" xfId="1" applyFont="1" applyFill="1" applyBorder="1" applyAlignment="1">
      <alignment horizontal="left"/>
    </xf>
    <xf numFmtId="164" fontId="2" fillId="3" borderId="1" xfId="2" applyNumberFormat="1" applyFont="1" applyFill="1" applyBorder="1" applyAlignment="1">
      <alignment horizontal="center" vertical="center"/>
    </xf>
    <xf numFmtId="49" fontId="0" fillId="0" borderId="0" xfId="2" applyNumberFormat="1" applyFont="1" applyBorder="1" applyAlignment="1">
      <alignment wrapText="1"/>
    </xf>
    <xf numFmtId="0" fontId="1" fillId="0" borderId="0" xfId="1" applyBorder="1"/>
    <xf numFmtId="164" fontId="1" fillId="0" borderId="0" xfId="1" applyNumberFormat="1" applyBorder="1"/>
    <xf numFmtId="0" fontId="2" fillId="4" borderId="1" xfId="1" applyFont="1" applyFill="1" applyBorder="1" applyAlignment="1">
      <alignment horizontal="left"/>
    </xf>
    <xf numFmtId="164" fontId="2" fillId="4" borderId="1" xfId="2" applyNumberFormat="1" applyFont="1" applyFill="1" applyBorder="1"/>
    <xf numFmtId="49" fontId="2" fillId="0" borderId="0" xfId="2" applyNumberFormat="1" applyFont="1" applyBorder="1"/>
    <xf numFmtId="0" fontId="2" fillId="0" borderId="0" xfId="1" applyFont="1" applyAlignment="1">
      <alignment horizontal="center"/>
    </xf>
    <xf numFmtId="0" fontId="2" fillId="0" borderId="0" xfId="1" applyFont="1" applyAlignment="1">
      <alignment horizontal="center" vertical="center"/>
    </xf>
    <xf numFmtId="0" fontId="2" fillId="0" borderId="0" xfId="1" applyFont="1"/>
    <xf numFmtId="0" fontId="1" fillId="0" borderId="0" xfId="1" applyAlignment="1">
      <alignment horizontal="left" wrapText="1"/>
    </xf>
    <xf numFmtId="0" fontId="1" fillId="0" borderId="0" xfId="1" applyAlignment="1">
      <alignment horizontal="left"/>
    </xf>
    <xf numFmtId="0" fontId="1" fillId="0" borderId="0" xfId="1" applyFont="1"/>
    <xf numFmtId="164" fontId="0" fillId="0" borderId="0" xfId="2" applyNumberFormat="1" applyFont="1"/>
    <xf numFmtId="164" fontId="1" fillId="0" borderId="0" xfId="1" applyNumberFormat="1"/>
    <xf numFmtId="49" fontId="0" fillId="0" borderId="0" xfId="2" applyNumberFormat="1" applyFont="1"/>
  </cellXfs>
  <cellStyles count="3">
    <cellStyle name="Comma 2" xfId="2" xr:uid="{69F145F5-530F-450A-8A79-9C77156BC4A0}"/>
    <cellStyle name="Normal" xfId="0" builtinId="0"/>
    <cellStyle name="Normal 2" xfId="1" xr:uid="{84B7E520-482D-4D55-8335-A596411982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tateofmaine-my.sharepoint.com/personal/darryl_stewart_maine_gov/Documents/Desktop/CARES%20Holding%20Tank/7-22-20/CRF%20Master%20Fi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F Charts"/>
      <sheetName val="CRF"/>
      <sheetName val="CRF Expenditures"/>
      <sheetName val="Financial Orders"/>
      <sheetName val="CRF-Appvd Activities &amp; Amounts"/>
      <sheetName val="submitted CRF Requests"/>
      <sheetName val="submitted CRF Requests (2)"/>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B70E1-497A-46C8-AC62-3D67A867C581}">
  <dimension ref="A1:G51"/>
  <sheetViews>
    <sheetView tabSelected="1" zoomScaleNormal="100" workbookViewId="0">
      <selection activeCell="Q9" sqref="Q9"/>
    </sheetView>
  </sheetViews>
  <sheetFormatPr defaultRowHeight="14.4" x14ac:dyDescent="0.3"/>
  <cols>
    <col min="1" max="1" width="31.109375" style="2" bestFit="1" customWidth="1"/>
    <col min="2" max="2" width="61.33203125" style="2" customWidth="1"/>
    <col min="3" max="3" width="15.33203125" style="2" bestFit="1" customWidth="1"/>
    <col min="4" max="4" width="15.33203125" style="89" bestFit="1" customWidth="1"/>
    <col min="5" max="5" width="61" style="91" customWidth="1"/>
    <col min="6" max="6" width="12.33203125" style="9" customWidth="1"/>
    <col min="7" max="7" width="12.33203125" style="10" customWidth="1"/>
    <col min="8" max="8" width="8.88671875" style="2"/>
    <col min="9" max="9" width="11" style="2" bestFit="1" customWidth="1"/>
    <col min="10" max="16384" width="8.88671875" style="2"/>
  </cols>
  <sheetData>
    <row r="1" spans="1:7" x14ac:dyDescent="0.3">
      <c r="A1" s="1" t="s">
        <v>0</v>
      </c>
      <c r="B1" s="1"/>
      <c r="C1" s="1"/>
      <c r="D1" s="1"/>
      <c r="E1" s="1"/>
      <c r="F1" s="1"/>
      <c r="G1" s="1"/>
    </row>
    <row r="2" spans="1:7" x14ac:dyDescent="0.3">
      <c r="A2" s="1" t="s">
        <v>1</v>
      </c>
      <c r="B2" s="1"/>
      <c r="C2" s="1"/>
      <c r="D2" s="1"/>
      <c r="E2" s="1"/>
      <c r="F2" s="1"/>
      <c r="G2" s="1"/>
    </row>
    <row r="3" spans="1:7" x14ac:dyDescent="0.3">
      <c r="A3" s="3" t="s">
        <v>2</v>
      </c>
      <c r="B3" s="4"/>
      <c r="C3" s="4"/>
      <c r="D3" s="4"/>
      <c r="E3" s="4"/>
      <c r="F3" s="4"/>
      <c r="G3" s="4"/>
    </row>
    <row r="5" spans="1:7" x14ac:dyDescent="0.3">
      <c r="A5" s="5"/>
      <c r="B5" s="6" t="s">
        <v>3</v>
      </c>
      <c r="C5" s="7">
        <v>1250000000</v>
      </c>
      <c r="D5" s="7">
        <v>1250000000</v>
      </c>
      <c r="E5" s="8"/>
    </row>
    <row r="6" spans="1:7" x14ac:dyDescent="0.3">
      <c r="A6" s="11"/>
      <c r="B6" s="11"/>
      <c r="C6" s="12"/>
      <c r="D6" s="12"/>
      <c r="E6" s="13"/>
    </row>
    <row r="7" spans="1:7" ht="30" customHeight="1" x14ac:dyDescent="0.3">
      <c r="A7" s="14" t="s">
        <v>4</v>
      </c>
      <c r="B7" s="14" t="s">
        <v>5</v>
      </c>
      <c r="C7" s="15" t="s">
        <v>6</v>
      </c>
      <c r="D7" s="15" t="s">
        <v>7</v>
      </c>
      <c r="E7" s="16" t="s">
        <v>8</v>
      </c>
      <c r="F7" s="17" t="s">
        <v>9</v>
      </c>
      <c r="G7" s="17"/>
    </row>
    <row r="8" spans="1:7" ht="43.2" customHeight="1" x14ac:dyDescent="0.3">
      <c r="A8" s="18"/>
      <c r="B8" s="18"/>
      <c r="C8" s="19"/>
      <c r="D8" s="19"/>
      <c r="E8" s="20"/>
      <c r="F8" s="21" t="s">
        <v>10</v>
      </c>
      <c r="G8" s="22" t="s">
        <v>11</v>
      </c>
    </row>
    <row r="9" spans="1:7" ht="132" customHeight="1" x14ac:dyDescent="0.3">
      <c r="A9" s="23" t="s">
        <v>12</v>
      </c>
      <c r="B9" s="23" t="s">
        <v>13</v>
      </c>
      <c r="C9" s="24">
        <v>270000000</v>
      </c>
      <c r="D9" s="24">
        <v>269022250.48000002</v>
      </c>
      <c r="E9" s="25" t="s">
        <v>14</v>
      </c>
      <c r="F9" s="26" t="s">
        <v>15</v>
      </c>
      <c r="G9" s="27">
        <v>44004</v>
      </c>
    </row>
    <row r="10" spans="1:7" ht="129.6" x14ac:dyDescent="0.3">
      <c r="A10" s="28" t="s">
        <v>12</v>
      </c>
      <c r="B10" s="28" t="s">
        <v>16</v>
      </c>
      <c r="C10" s="24">
        <f>500000+48000</f>
        <v>548000</v>
      </c>
      <c r="D10" s="24">
        <v>500000</v>
      </c>
      <c r="E10" s="29" t="s">
        <v>17</v>
      </c>
      <c r="F10" s="30" t="s">
        <v>18</v>
      </c>
      <c r="G10" s="31">
        <v>44042</v>
      </c>
    </row>
    <row r="11" spans="1:7" ht="57.6" x14ac:dyDescent="0.3">
      <c r="A11" s="28" t="s">
        <v>12</v>
      </c>
      <c r="B11" s="32" t="s">
        <v>19</v>
      </c>
      <c r="C11" s="24">
        <v>8427250</v>
      </c>
      <c r="D11" s="24"/>
      <c r="E11" s="29" t="s">
        <v>20</v>
      </c>
      <c r="F11" s="30" t="s">
        <v>21</v>
      </c>
      <c r="G11" s="31">
        <v>44042</v>
      </c>
    </row>
    <row r="12" spans="1:7" ht="172.8" x14ac:dyDescent="0.3">
      <c r="A12" s="32" t="s">
        <v>12</v>
      </c>
      <c r="B12" s="32" t="s">
        <v>22</v>
      </c>
      <c r="C12" s="24">
        <v>203000000</v>
      </c>
      <c r="D12" s="24"/>
      <c r="E12" s="29" t="s">
        <v>23</v>
      </c>
      <c r="F12" s="30"/>
      <c r="G12" s="31"/>
    </row>
    <row r="13" spans="1:7" ht="116.4" customHeight="1" x14ac:dyDescent="0.3">
      <c r="A13" s="23" t="s">
        <v>24</v>
      </c>
      <c r="B13" s="23" t="s">
        <v>25</v>
      </c>
      <c r="C13" s="24">
        <v>35000000</v>
      </c>
      <c r="D13" s="24">
        <v>25319498.100000001</v>
      </c>
      <c r="E13" s="33" t="s">
        <v>26</v>
      </c>
      <c r="F13" s="34" t="s">
        <v>27</v>
      </c>
      <c r="G13" s="35"/>
    </row>
    <row r="14" spans="1:7" ht="187.8" customHeight="1" x14ac:dyDescent="0.3">
      <c r="A14" s="28" t="s">
        <v>28</v>
      </c>
      <c r="B14" s="28" t="s">
        <v>29</v>
      </c>
      <c r="C14" s="24">
        <f>165310000+10775530</f>
        <v>176085530</v>
      </c>
      <c r="D14" s="24">
        <f>6300480.18+56555.82</f>
        <v>6357036</v>
      </c>
      <c r="E14" s="36" t="s">
        <v>30</v>
      </c>
      <c r="F14" s="37" t="s">
        <v>31</v>
      </c>
      <c r="G14" s="38">
        <v>44033</v>
      </c>
    </row>
    <row r="15" spans="1:7" ht="72" x14ac:dyDescent="0.3">
      <c r="A15" s="28" t="s">
        <v>28</v>
      </c>
      <c r="B15" s="28" t="s">
        <v>32</v>
      </c>
      <c r="C15" s="24">
        <v>13000000</v>
      </c>
      <c r="D15" s="24">
        <f>70685.99+5940027.72</f>
        <v>6010713.71</v>
      </c>
      <c r="E15" s="39" t="s">
        <v>33</v>
      </c>
      <c r="F15" s="26" t="s">
        <v>34</v>
      </c>
      <c r="G15" s="27">
        <v>44014</v>
      </c>
    </row>
    <row r="16" spans="1:7" ht="64.95" customHeight="1" x14ac:dyDescent="0.3">
      <c r="A16" s="40" t="s">
        <v>35</v>
      </c>
      <c r="B16" s="40" t="s">
        <v>36</v>
      </c>
      <c r="C16" s="41">
        <v>35000000</v>
      </c>
      <c r="D16" s="41">
        <v>61326.22</v>
      </c>
      <c r="E16" s="42" t="s">
        <v>37</v>
      </c>
      <c r="F16" s="43" t="s">
        <v>38</v>
      </c>
      <c r="G16" s="27">
        <v>44011</v>
      </c>
    </row>
    <row r="17" spans="1:7" ht="64.95" customHeight="1" x14ac:dyDescent="0.3">
      <c r="A17" s="44"/>
      <c r="B17" s="44"/>
      <c r="C17" s="45"/>
      <c r="D17" s="45"/>
      <c r="E17" s="46"/>
      <c r="F17" s="43" t="s">
        <v>39</v>
      </c>
      <c r="G17" s="27">
        <v>44014</v>
      </c>
    </row>
    <row r="18" spans="1:7" ht="28.8" x14ac:dyDescent="0.3">
      <c r="A18" s="47" t="s">
        <v>40</v>
      </c>
      <c r="B18" s="47" t="s">
        <v>41</v>
      </c>
      <c r="C18" s="48">
        <v>5000000</v>
      </c>
      <c r="D18" s="48"/>
      <c r="E18" s="49" t="s">
        <v>42</v>
      </c>
      <c r="F18" s="50" t="s">
        <v>43</v>
      </c>
      <c r="G18" s="27">
        <v>44056</v>
      </c>
    </row>
    <row r="19" spans="1:7" ht="14.4" customHeight="1" x14ac:dyDescent="0.3">
      <c r="A19" s="51" t="s">
        <v>44</v>
      </c>
      <c r="B19" s="52" t="s">
        <v>45</v>
      </c>
      <c r="C19" s="53">
        <v>50000000</v>
      </c>
      <c r="D19" s="53">
        <f>20760418.42+6074998.2</f>
        <v>26835416.620000001</v>
      </c>
      <c r="E19" s="54" t="s">
        <v>46</v>
      </c>
      <c r="F19" s="55" t="s">
        <v>47</v>
      </c>
      <c r="G19" s="27">
        <v>43986</v>
      </c>
    </row>
    <row r="20" spans="1:7" x14ac:dyDescent="0.3">
      <c r="A20" s="56"/>
      <c r="B20" s="57"/>
      <c r="C20" s="58"/>
      <c r="D20" s="58"/>
      <c r="E20" s="59"/>
      <c r="F20" s="55" t="s">
        <v>48</v>
      </c>
      <c r="G20" s="27">
        <v>43987</v>
      </c>
    </row>
    <row r="21" spans="1:7" x14ac:dyDescent="0.3">
      <c r="A21" s="56"/>
      <c r="B21" s="57"/>
      <c r="C21" s="58"/>
      <c r="D21" s="58"/>
      <c r="E21" s="59"/>
      <c r="F21" s="55" t="s">
        <v>49</v>
      </c>
      <c r="G21" s="27">
        <v>44000</v>
      </c>
    </row>
    <row r="22" spans="1:7" x14ac:dyDescent="0.3">
      <c r="A22" s="56"/>
      <c r="B22" s="57"/>
      <c r="C22" s="58"/>
      <c r="D22" s="58"/>
      <c r="E22" s="59"/>
      <c r="F22" s="55" t="s">
        <v>50</v>
      </c>
      <c r="G22" s="27">
        <v>44000</v>
      </c>
    </row>
    <row r="23" spans="1:7" x14ac:dyDescent="0.3">
      <c r="A23" s="56"/>
      <c r="B23" s="57"/>
      <c r="C23" s="58"/>
      <c r="D23" s="58"/>
      <c r="E23" s="59"/>
      <c r="F23" s="55" t="s">
        <v>51</v>
      </c>
      <c r="G23" s="27">
        <v>44000</v>
      </c>
    </row>
    <row r="24" spans="1:7" x14ac:dyDescent="0.3">
      <c r="A24" s="56"/>
      <c r="B24" s="57"/>
      <c r="C24" s="58"/>
      <c r="D24" s="58"/>
      <c r="E24" s="59"/>
      <c r="F24" s="55" t="s">
        <v>52</v>
      </c>
      <c r="G24" s="27">
        <v>44000</v>
      </c>
    </row>
    <row r="25" spans="1:7" x14ac:dyDescent="0.3">
      <c r="A25" s="56"/>
      <c r="B25" s="57"/>
      <c r="C25" s="58"/>
      <c r="D25" s="58"/>
      <c r="E25" s="59"/>
      <c r="F25" s="55" t="s">
        <v>53</v>
      </c>
      <c r="G25" s="27">
        <v>44000</v>
      </c>
    </row>
    <row r="26" spans="1:7" x14ac:dyDescent="0.3">
      <c r="A26" s="56"/>
      <c r="B26" s="57"/>
      <c r="C26" s="58"/>
      <c r="D26" s="58"/>
      <c r="E26" s="59"/>
      <c r="F26" s="55" t="s">
        <v>54</v>
      </c>
      <c r="G26" s="27">
        <v>44000</v>
      </c>
    </row>
    <row r="27" spans="1:7" x14ac:dyDescent="0.3">
      <c r="A27" s="56"/>
      <c r="B27" s="57"/>
      <c r="C27" s="58"/>
      <c r="D27" s="58"/>
      <c r="E27" s="59"/>
      <c r="F27" s="55" t="s">
        <v>55</v>
      </c>
      <c r="G27" s="27">
        <v>44004</v>
      </c>
    </row>
    <row r="28" spans="1:7" x14ac:dyDescent="0.3">
      <c r="A28" s="56"/>
      <c r="B28" s="57"/>
      <c r="C28" s="58"/>
      <c r="D28" s="58"/>
      <c r="E28" s="59"/>
      <c r="F28" s="55" t="s">
        <v>56</v>
      </c>
      <c r="G28" s="27">
        <v>44004</v>
      </c>
    </row>
    <row r="29" spans="1:7" x14ac:dyDescent="0.3">
      <c r="A29" s="56"/>
      <c r="B29" s="57"/>
      <c r="C29" s="58"/>
      <c r="D29" s="58"/>
      <c r="E29" s="59"/>
      <c r="F29" s="55" t="s">
        <v>57</v>
      </c>
      <c r="G29" s="27">
        <v>44004</v>
      </c>
    </row>
    <row r="30" spans="1:7" x14ac:dyDescent="0.3">
      <c r="A30" s="56"/>
      <c r="B30" s="57"/>
      <c r="C30" s="58"/>
      <c r="D30" s="58"/>
      <c r="E30" s="59"/>
      <c r="F30" s="55" t="s">
        <v>58</v>
      </c>
      <c r="G30" s="27">
        <v>44011</v>
      </c>
    </row>
    <row r="31" spans="1:7" x14ac:dyDescent="0.3">
      <c r="A31" s="56"/>
      <c r="B31" s="57"/>
      <c r="C31" s="58"/>
      <c r="D31" s="58"/>
      <c r="E31" s="59"/>
      <c r="F31" s="55" t="s">
        <v>59</v>
      </c>
      <c r="G31" s="27">
        <v>44011</v>
      </c>
    </row>
    <row r="32" spans="1:7" x14ac:dyDescent="0.3">
      <c r="A32" s="56"/>
      <c r="B32" s="57"/>
      <c r="C32" s="58"/>
      <c r="D32" s="58"/>
      <c r="E32" s="59"/>
      <c r="F32" s="55" t="s">
        <v>60</v>
      </c>
      <c r="G32" s="27">
        <v>44014</v>
      </c>
    </row>
    <row r="33" spans="1:7" x14ac:dyDescent="0.3">
      <c r="A33" s="56"/>
      <c r="B33" s="57"/>
      <c r="C33" s="58"/>
      <c r="D33" s="58"/>
      <c r="E33" s="59"/>
      <c r="F33" s="55" t="s">
        <v>61</v>
      </c>
      <c r="G33" s="27">
        <v>44014</v>
      </c>
    </row>
    <row r="34" spans="1:7" x14ac:dyDescent="0.3">
      <c r="A34" s="56"/>
      <c r="B34" s="57"/>
      <c r="C34" s="58"/>
      <c r="D34" s="58"/>
      <c r="E34" s="59"/>
      <c r="F34" s="55" t="s">
        <v>62</v>
      </c>
      <c r="G34" s="27">
        <v>44028</v>
      </c>
    </row>
    <row r="35" spans="1:7" x14ac:dyDescent="0.3">
      <c r="A35" s="56"/>
      <c r="B35" s="57"/>
      <c r="C35" s="58"/>
      <c r="D35" s="58"/>
      <c r="E35" s="59"/>
      <c r="F35" s="55" t="s">
        <v>63</v>
      </c>
      <c r="G35" s="27">
        <v>44042</v>
      </c>
    </row>
    <row r="36" spans="1:7" x14ac:dyDescent="0.3">
      <c r="A36" s="56"/>
      <c r="B36" s="57"/>
      <c r="C36" s="58"/>
      <c r="D36" s="58"/>
      <c r="E36" s="59"/>
      <c r="F36" s="55" t="s">
        <v>64</v>
      </c>
      <c r="G36" s="27">
        <v>44042</v>
      </c>
    </row>
    <row r="37" spans="1:7" x14ac:dyDescent="0.3">
      <c r="A37" s="60"/>
      <c r="B37" s="61"/>
      <c r="C37" s="62"/>
      <c r="D37" s="62"/>
      <c r="E37" s="63"/>
      <c r="F37" s="55" t="s">
        <v>65</v>
      </c>
      <c r="G37" s="27">
        <v>44042</v>
      </c>
    </row>
    <row r="38" spans="1:7" ht="25.05" customHeight="1" x14ac:dyDescent="0.3">
      <c r="A38" s="51" t="s">
        <v>44</v>
      </c>
      <c r="B38" s="51" t="s">
        <v>66</v>
      </c>
      <c r="C38" s="53">
        <v>5645624</v>
      </c>
      <c r="D38" s="53">
        <v>3653308.9</v>
      </c>
      <c r="E38" s="64" t="s">
        <v>67</v>
      </c>
      <c r="F38" s="43" t="s">
        <v>68</v>
      </c>
      <c r="G38" s="27">
        <v>44000</v>
      </c>
    </row>
    <row r="39" spans="1:7" ht="25.05" customHeight="1" x14ac:dyDescent="0.3">
      <c r="A39" s="56"/>
      <c r="B39" s="56"/>
      <c r="C39" s="58"/>
      <c r="D39" s="58"/>
      <c r="E39" s="65"/>
      <c r="F39" s="43" t="s">
        <v>69</v>
      </c>
      <c r="G39" s="27">
        <v>44004</v>
      </c>
    </row>
    <row r="40" spans="1:7" ht="25.05" customHeight="1" x14ac:dyDescent="0.3">
      <c r="A40" s="60"/>
      <c r="B40" s="60"/>
      <c r="C40" s="62"/>
      <c r="D40" s="62"/>
      <c r="E40" s="66"/>
      <c r="F40" s="43" t="s">
        <v>70</v>
      </c>
      <c r="G40" s="27">
        <v>44042</v>
      </c>
    </row>
    <row r="41" spans="1:7" x14ac:dyDescent="0.3">
      <c r="A41" s="28" t="s">
        <v>44</v>
      </c>
      <c r="B41" s="67" t="s">
        <v>71</v>
      </c>
      <c r="C41" s="24">
        <v>4000000</v>
      </c>
      <c r="D41" s="24"/>
      <c r="E41" s="39" t="s">
        <v>72</v>
      </c>
      <c r="F41" s="55" t="s">
        <v>73</v>
      </c>
      <c r="G41" s="27">
        <v>44042</v>
      </c>
    </row>
    <row r="42" spans="1:7" ht="37.5" customHeight="1" x14ac:dyDescent="0.3">
      <c r="A42" s="68" t="s">
        <v>44</v>
      </c>
      <c r="B42" s="69" t="s">
        <v>74</v>
      </c>
      <c r="C42" s="70">
        <v>3273429</v>
      </c>
      <c r="D42" s="71">
        <f>1451440+783429</f>
        <v>2234869</v>
      </c>
      <c r="E42" s="72" t="s">
        <v>75</v>
      </c>
      <c r="F42" s="43" t="s">
        <v>51</v>
      </c>
      <c r="G42" s="27">
        <v>44000</v>
      </c>
    </row>
    <row r="43" spans="1:7" ht="37.5" customHeight="1" x14ac:dyDescent="0.3">
      <c r="A43" s="68"/>
      <c r="B43" s="69"/>
      <c r="C43" s="70"/>
      <c r="D43" s="73"/>
      <c r="E43" s="72"/>
      <c r="F43" s="43" t="s">
        <v>76</v>
      </c>
      <c r="G43" s="27">
        <v>44014</v>
      </c>
    </row>
    <row r="44" spans="1:7" x14ac:dyDescent="0.3">
      <c r="A44" s="74" t="s">
        <v>77</v>
      </c>
      <c r="B44" s="75"/>
      <c r="C44" s="76">
        <f>SUM(C9:C42)</f>
        <v>808979833</v>
      </c>
      <c r="D44" s="76">
        <f>SUM(D9:D42)</f>
        <v>339994419.03000003</v>
      </c>
      <c r="E44" s="77"/>
    </row>
    <row r="45" spans="1:7" ht="6" customHeight="1" x14ac:dyDescent="0.3">
      <c r="A45" s="78"/>
      <c r="B45" s="78"/>
      <c r="C45" s="79"/>
      <c r="D45" s="79"/>
      <c r="E45" s="8"/>
    </row>
    <row r="46" spans="1:7" s="85" customFormat="1" x14ac:dyDescent="0.3">
      <c r="A46" s="80" t="s">
        <v>78</v>
      </c>
      <c r="B46" s="80"/>
      <c r="C46" s="81">
        <f>C5-C44</f>
        <v>441020167</v>
      </c>
      <c r="D46" s="81">
        <f>D5-D44</f>
        <v>910005580.97000003</v>
      </c>
      <c r="E46" s="82"/>
      <c r="F46" s="83"/>
      <c r="G46" s="84"/>
    </row>
    <row r="48" spans="1:7" s="87" customFormat="1" ht="30" customHeight="1" x14ac:dyDescent="0.3">
      <c r="A48" s="86" t="s">
        <v>79</v>
      </c>
      <c r="B48" s="86"/>
      <c r="C48" s="86"/>
      <c r="D48" s="86"/>
      <c r="E48" s="86"/>
      <c r="F48" s="86"/>
      <c r="G48" s="86"/>
    </row>
    <row r="49" spans="1:3" x14ac:dyDescent="0.3">
      <c r="A49" s="88" t="s">
        <v>80</v>
      </c>
    </row>
    <row r="51" spans="1:3" x14ac:dyDescent="0.3">
      <c r="C51" s="90"/>
    </row>
  </sheetData>
  <sheetProtection algorithmName="SHA-512" hashValue="uCudgvuK1EAfYu+fKcdEZnERXGR2Qt+CCPJ8T8ULhFZUwM/AXSvfse2P94xMt8uuKQivVRoXxC11Ju+JQoUHaQ==" saltValue="ZQzLZmPJiiGBEQT4OYbPcg==" spinCount="100000" sheet="1" objects="1" scenarios="1"/>
  <mergeCells count="33">
    <mergeCell ref="A46:B46"/>
    <mergeCell ref="A48:G48"/>
    <mergeCell ref="A42:A43"/>
    <mergeCell ref="B42:B43"/>
    <mergeCell ref="C42:C43"/>
    <mergeCell ref="D42:D43"/>
    <mergeCell ref="E42:E43"/>
    <mergeCell ref="A44:B44"/>
    <mergeCell ref="A19:A37"/>
    <mergeCell ref="B19:B37"/>
    <mergeCell ref="C19:C37"/>
    <mergeCell ref="D19:D37"/>
    <mergeCell ref="E19:E37"/>
    <mergeCell ref="A38:A40"/>
    <mergeCell ref="B38:B40"/>
    <mergeCell ref="C38:C40"/>
    <mergeCell ref="D38:D40"/>
    <mergeCell ref="E38:E40"/>
    <mergeCell ref="F13:G13"/>
    <mergeCell ref="A16:A17"/>
    <mergeCell ref="B16:B17"/>
    <mergeCell ref="C16:C17"/>
    <mergeCell ref="D16:D17"/>
    <mergeCell ref="E16:E17"/>
    <mergeCell ref="A1:G1"/>
    <mergeCell ref="A2:G2"/>
    <mergeCell ref="A3:G3"/>
    <mergeCell ref="A7:A8"/>
    <mergeCell ref="B7:B8"/>
    <mergeCell ref="C7:C8"/>
    <mergeCell ref="D7:D8"/>
    <mergeCell ref="E7:E8"/>
    <mergeCell ref="F7:G7"/>
  </mergeCells>
  <pageMargins left="0.7" right="0.7" top="0.5" bottom="0.5" header="0.3" footer="0.3"/>
  <pageSetup scale="58" fitToHeight="5" orientation="landscape" r:id="rId1"/>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CRF</vt:lpstr>
      <vt:lpstr>CRF!Print_Titles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Stewart, Darryl</dc:creator>
  <cp:lastModifiedBy>Stewart, Darryl</cp:lastModifiedBy>
  <cp:lastPrinted>2020-08-20T19:37:26Z</cp:lastPrinted>
  <dcterms:created xsi:type="dcterms:W3CDTF">2020-08-20T19:37:12Z</dcterms:created>
  <dcterms:modified xsi:type="dcterms:W3CDTF">2020-08-20T19:38:40Z</dcterms:modified>
</cp:coreProperties>
</file>