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DOC\WEBSITE\COVID-19\"/>
    </mc:Choice>
  </mc:AlternateContent>
  <xr:revisionPtr revIDLastSave="0" documentId="13_ncr:1_{F13AA4BC-8CE8-4EE4-B957-EFDB3ABA63E9}" xr6:coauthVersionLast="41" xr6:coauthVersionMax="41" xr10:uidLastSave="{00000000-0000-0000-0000-000000000000}"/>
  <bookViews>
    <workbookView xWindow="-28920" yWindow="-120" windowWidth="29040" windowHeight="17640" xr2:uid="{CE34CEC3-65AC-4C93-98FD-4E7BC584B58D}"/>
  </bookViews>
  <sheets>
    <sheet name="Summary" sheetId="1" r:id="rId1"/>
  </sheets>
  <externalReferences>
    <externalReference r:id="rId2"/>
  </externalReferences>
  <definedNames>
    <definedName name="__NST01" localSheetId="0">#REF!</definedName>
    <definedName name="__NST01">#REF!</definedName>
    <definedName name="_Fill" localSheetId="0" hidden="1">#REF!</definedName>
    <definedName name="_Fill" hidden="1">#REF!</definedName>
    <definedName name="_NST01">#REF!</definedName>
    <definedName name="d" hidden="1">#REF!</definedName>
    <definedName name="ee">#REF!</definedName>
    <definedName name="Five">#REF!</definedName>
    <definedName name="Four" hidden="1">#REF!</definedName>
    <definedName name="HTML1_1" hidden="1">"'[IB98-1.XLS]IB98-4'!$A$1:$I$75"</definedName>
    <definedName name="HTML1_10" hidden="1">""</definedName>
    <definedName name="HTML1_11" hidden="1">1</definedName>
    <definedName name="HTML1_12" hidden="1">"G:\ISSBR\IB98\MyHTML.htm"</definedName>
    <definedName name="HTML1_13" hidden="1">#N/A</definedName>
    <definedName name="HTML1_14" hidden="1">#N/A</definedName>
    <definedName name="HTML1_15" hidden="1">#N/A</definedName>
    <definedName name="HTML1_2" hidden="1">1</definedName>
    <definedName name="HTML1_3" hidden="1">""</definedName>
    <definedName name="HTML1_4" hidden="1">"Table 1--Populations of States and Regions, 1990 - 1997"</definedName>
    <definedName name="HTML1_5" hidden="1">"(populations in thousands)"</definedName>
    <definedName name="HTML1_6" hidden="1">1</definedName>
    <definedName name="HTML1_7" hidden="1">-4146</definedName>
    <definedName name="HTML1_8" hidden="1">""</definedName>
    <definedName name="HTML1_9" hidden="1">""</definedName>
    <definedName name="HTML2_1" hidden="1">"'[IB98-1.XLS]Ib98-1T1'!$A$4:$M$74"</definedName>
    <definedName name="HTML2_10" hidden="1">""</definedName>
    <definedName name="HTML2_11" hidden="1">1</definedName>
    <definedName name="HTML2_12" hidden="1">"G:\ffishtml\ffissubs\ib98\ib98-1a.htm"</definedName>
    <definedName name="HTML2_13" hidden="1">#N/A</definedName>
    <definedName name="HTML2_14" hidden="1">#N/A</definedName>
    <definedName name="HTML2_15" hidden="1">#N/A</definedName>
    <definedName name="HTML2_2" hidden="1">1</definedName>
    <definedName name="HTML2_3" hidden="1">""</definedName>
    <definedName name="HTML2_4" hidden="1">"Table 1--Populations of States and Regions, 1990 - 1997"</definedName>
    <definedName name="HTML2_5" hidden="1">"(population in thousands)"</definedName>
    <definedName name="HTML2_6" hidden="1">1</definedName>
    <definedName name="HTML2_7" hidden="1">-4146</definedName>
    <definedName name="HTML2_8" hidden="1">""</definedName>
    <definedName name="HTML2_9" hidden="1">""</definedName>
    <definedName name="HTML3_1" hidden="1">"'[IB98-1.XLS]Ib98-1T2'!$A$3:$I$74"</definedName>
    <definedName name="HTML3_10" hidden="1">""</definedName>
    <definedName name="HTML3_11" hidden="1">1</definedName>
    <definedName name="HTML3_12" hidden="1">"G:\ffishtml\ffissubs\ib98\ib98-1b.htm"</definedName>
    <definedName name="HTML3_13" hidden="1">#N/A</definedName>
    <definedName name="HTML3_14" hidden="1">#N/A</definedName>
    <definedName name="HTML3_15" hidden="1">#N/A</definedName>
    <definedName name="HTML3_2" hidden="1">1</definedName>
    <definedName name="HTML3_3" hidden="1">""</definedName>
    <definedName name="HTML3_4" hidden="1">"Table 2--Percent and Share of Total National Population by State and Region, 1990 - 1997"</definedName>
    <definedName name="HTML3_5" hidden="1">""</definedName>
    <definedName name="HTML3_6" hidden="1">1</definedName>
    <definedName name="HTML3_7" hidden="1">-4146</definedName>
    <definedName name="HTML3_8" hidden="1">""</definedName>
    <definedName name="HTML3_9" hidden="1">""</definedName>
    <definedName name="HTML4_1" hidden="1">"'[IB98-1.XLS]Ib98-1T3'!$A$4:$K$67"</definedName>
    <definedName name="HTML4_10" hidden="1">""</definedName>
    <definedName name="HTML4_11" hidden="1">1</definedName>
    <definedName name="HTML4_12" hidden="1">"G:\ffishtml\ffissubs\ib98\ib98-1c.htm"</definedName>
    <definedName name="HTML4_13" hidden="1">#N/A</definedName>
    <definedName name="HTML4_14" hidden="1">#N/A</definedName>
    <definedName name="HTML4_15" hidden="1">#N/A</definedName>
    <definedName name="HTML4_2" hidden="1">1</definedName>
    <definedName name="HTML4_3" hidden="1">""</definedName>
    <definedName name="HTML4_4" hidden="1">"Table 3--State Private Activity Bond Limitations, 1994 - 1998"</definedName>
    <definedName name="HTML4_5" hidden="1">"(calendar years, dollars in thousands)"</definedName>
    <definedName name="HTML4_6" hidden="1">1</definedName>
    <definedName name="HTML4_7" hidden="1">-4146</definedName>
    <definedName name="HTML4_8" hidden="1">""</definedName>
    <definedName name="HTML4_9" hidden="1">""</definedName>
    <definedName name="HTML5_1" hidden="1">"'[IB98-1.XLS]Ib98-1T4'!$A$4:$M$77"</definedName>
    <definedName name="HTML5_10" hidden="1">""</definedName>
    <definedName name="HTML5_11" hidden="1">1</definedName>
    <definedName name="HTML5_12" hidden="1">"G:\ffishtml\ffissubs\IB98\ib98-1d.htm"</definedName>
    <definedName name="HTML5_13" hidden="1">#N/A</definedName>
    <definedName name="HTML5_14" hidden="1">#N/A</definedName>
    <definedName name="HTML5_15" hidden="1">#N/A</definedName>
    <definedName name="HTML5_2" hidden="1">1</definedName>
    <definedName name="HTML5_3" hidden="1">""</definedName>
    <definedName name="HTML5_4" hidden="1">"Table 4--Potential Impact on Title XX Allocations of 1997 Population Data"</definedName>
    <definedName name="HTML5_5" hidden="1">"(federal fiscal years, dollars in thousands)"</definedName>
    <definedName name="HTML5_6" hidden="1">1</definedName>
    <definedName name="HTML5_7" hidden="1">-4146</definedName>
    <definedName name="HTML5_8" hidden="1">""</definedName>
    <definedName name="HTML5_9" hidden="1">""</definedName>
    <definedName name="HTMLCount" hidden="1">5</definedName>
    <definedName name="MISC">#REF!</definedName>
    <definedName name="NST01">#REF!</definedName>
    <definedName name="One">#REF!</definedName>
    <definedName name="opening">#REF!</definedName>
    <definedName name="_xlnm.Print_Area" localSheetId="0">Summary!$A$1:$H$132</definedName>
    <definedName name="_xlnm.Print_Area">#REF!</definedName>
    <definedName name="PRINT_AREA_MI" localSheetId="0">#REF!</definedName>
    <definedName name="PRINT_AREA_MI">#REF!</definedName>
    <definedName name="_xlnm.Print_Titles" localSheetId="0">Summary!$13:$14</definedName>
    <definedName name="Seven" localSheetId="0">#REF!</definedName>
    <definedName name="Seven">#REF!</definedName>
    <definedName name="Six">#REF!</definedName>
    <definedName name="Table_1">#REF!</definedName>
    <definedName name="Table_2">#REF!</definedName>
    <definedName name="Table_2._Analysis">#REF!</definedName>
    <definedName name="Table_3">#REF!</definedName>
    <definedName name="Table_3_Analysis">#REF!</definedName>
    <definedName name="Table_4">#REF!</definedName>
    <definedName name="Table_4_Analysis">#REF!</definedName>
    <definedName name="Table_5">#REF!</definedName>
    <definedName name="Table_5_Analysis">#REF!</definedName>
    <definedName name="Table_min">#REF!</definedName>
    <definedName name="table1">#REF!</definedName>
    <definedName name="table2">#REF!</definedName>
    <definedName name="table3">#REF!</definedName>
    <definedName name="table4">#REF!</definedName>
    <definedName name="table5">#REF!</definedName>
    <definedName name="Tablec">#REF!</definedName>
    <definedName name="Tabled">#REF!</definedName>
    <definedName name="Tablemin">#REF!</definedName>
    <definedName name="test">#REF!</definedName>
    <definedName name="testestest">#REF!</definedName>
    <definedName name="Three">#REF!</definedName>
    <definedName name="TW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6" i="1" l="1"/>
  <c r="E122" i="1"/>
  <c r="F122" i="1" s="1"/>
  <c r="H122" i="1" s="1"/>
  <c r="E121" i="1"/>
  <c r="F121" i="1" s="1"/>
  <c r="H121" i="1" s="1"/>
  <c r="F120" i="1"/>
  <c r="G120" i="1" s="1"/>
  <c r="F119" i="1"/>
  <c r="F118" i="1"/>
  <c r="G118" i="1" s="1"/>
  <c r="F117" i="1"/>
  <c r="F116" i="1"/>
  <c r="G116" i="1" s="1"/>
  <c r="F115" i="1"/>
  <c r="G115" i="1" s="1"/>
  <c r="F114" i="1"/>
  <c r="G114" i="1" s="1"/>
  <c r="F113" i="1"/>
  <c r="F110" i="1"/>
  <c r="F109" i="1"/>
  <c r="H109" i="1" s="1"/>
  <c r="F108" i="1"/>
  <c r="H108" i="1" s="1"/>
  <c r="F107" i="1"/>
  <c r="H107" i="1" s="1"/>
  <c r="F106" i="1"/>
  <c r="F105" i="1"/>
  <c r="F104" i="1"/>
  <c r="H104" i="1" s="1"/>
  <c r="F103" i="1"/>
  <c r="F102" i="1"/>
  <c r="F101" i="1"/>
  <c r="F100" i="1"/>
  <c r="F99" i="1"/>
  <c r="F98" i="1"/>
  <c r="F97" i="1"/>
  <c r="F96" i="1"/>
  <c r="F95" i="1"/>
  <c r="F94" i="1"/>
  <c r="F93" i="1"/>
  <c r="F91" i="1"/>
  <c r="F90" i="1"/>
  <c r="F89" i="1"/>
  <c r="F88" i="1"/>
  <c r="F87" i="1"/>
  <c r="F86" i="1"/>
  <c r="F85" i="1"/>
  <c r="F84" i="1"/>
  <c r="F83" i="1"/>
  <c r="F82" i="1"/>
  <c r="F81" i="1"/>
  <c r="F80" i="1"/>
  <c r="F79" i="1"/>
  <c r="F78" i="1"/>
  <c r="F77" i="1"/>
  <c r="F76" i="1"/>
  <c r="F75" i="1"/>
  <c r="F74" i="1"/>
  <c r="H74" i="1" s="1"/>
  <c r="F73" i="1"/>
  <c r="F72" i="1"/>
  <c r="F71" i="1"/>
  <c r="G71" i="1" s="1"/>
  <c r="F70" i="1"/>
  <c r="G70" i="1" s="1"/>
  <c r="F69" i="1"/>
  <c r="G69" i="1" s="1"/>
  <c r="F68" i="1"/>
  <c r="G68" i="1" s="1"/>
  <c r="F67" i="1"/>
  <c r="F66" i="1"/>
  <c r="G66" i="1" s="1"/>
  <c r="F64" i="1"/>
  <c r="F63" i="1"/>
  <c r="F62" i="1"/>
  <c r="F61" i="1"/>
  <c r="F60" i="1"/>
  <c r="F59" i="1"/>
  <c r="F58" i="1"/>
  <c r="F57" i="1"/>
  <c r="F56" i="1"/>
  <c r="F55" i="1"/>
  <c r="F54" i="1"/>
  <c r="F53" i="1"/>
  <c r="G53" i="1" s="1"/>
  <c r="G52" i="1"/>
  <c r="F52" i="1"/>
  <c r="F51" i="1"/>
  <c r="G51" i="1" s="1"/>
  <c r="F50" i="1"/>
  <c r="G50" i="1" s="1"/>
  <c r="F49" i="1"/>
  <c r="G49" i="1" s="1"/>
  <c r="F48" i="1"/>
  <c r="F47" i="1"/>
  <c r="F46" i="1"/>
  <c r="F45" i="1"/>
  <c r="F44" i="1"/>
  <c r="F43" i="1"/>
  <c r="F42" i="1"/>
  <c r="H42" i="1" s="1"/>
  <c r="F41" i="1"/>
  <c r="H41" i="1" s="1"/>
  <c r="F40" i="1"/>
  <c r="F39" i="1"/>
  <c r="F38" i="1"/>
  <c r="F37" i="1"/>
  <c r="F36" i="1"/>
  <c r="F35" i="1"/>
  <c r="F34" i="1"/>
  <c r="F33" i="1"/>
  <c r="F32" i="1"/>
  <c r="F31" i="1"/>
  <c r="F30" i="1"/>
  <c r="F29" i="1"/>
  <c r="F28" i="1"/>
  <c r="F27" i="1"/>
  <c r="H27" i="1" s="1"/>
  <c r="F26" i="1"/>
  <c r="H26" i="1" s="1"/>
  <c r="F25" i="1"/>
  <c r="F24" i="1"/>
  <c r="F23" i="1"/>
  <c r="F22" i="1"/>
  <c r="F20" i="1"/>
  <c r="F19" i="1"/>
  <c r="F18" i="1"/>
  <c r="H18" i="1" s="1"/>
  <c r="F17" i="1"/>
  <c r="F16" i="1"/>
  <c r="F15" i="1"/>
  <c r="G126" i="1" l="1"/>
  <c r="F127" i="1" s="1"/>
  <c r="F126" i="1"/>
  <c r="H17" i="1"/>
  <c r="H126" i="1" s="1"/>
  <c r="F128" i="1" s="1"/>
  <c r="F129" i="1" l="1"/>
</calcChain>
</file>

<file path=xl/sharedStrings.xml><?xml version="1.0" encoding="utf-8"?>
<sst xmlns="http://schemas.openxmlformats.org/spreadsheetml/2006/main" count="288" uniqueCount="199">
  <si>
    <t>Federal Grant Awards Available Through COVID-19 Relief Legislation</t>
  </si>
  <si>
    <t xml:space="preserve">This list contains authorizations included in four pieces of federal legislation related to COVID-19 that provide financial assistance to the State in various forms. The four pieces of legislation are listed below.  The forms of assistance include: grants awarded to the State of Maine, grants awarded to entities within the State, relief payments made directly from the federal government to private entities, Paycheck Protection Program loans received by business and other loans.  The last item, the Municipal Liquidity Fund, is not anticipated to be utilized.  </t>
  </si>
  <si>
    <t>P.L. 116-123 - Coronavirus Preparedness &amp; Response Supplemental Appropriations Act</t>
  </si>
  <si>
    <t xml:space="preserve">P.L. 116-127 - Families First Coronavirus Response Act </t>
  </si>
  <si>
    <t>P.L. 116-136 - CARES Act</t>
  </si>
  <si>
    <t>P.L. 116-139 - Paycheck Protection Program and Health Care Enhancement Act</t>
  </si>
  <si>
    <t xml:space="preserve">The $1.25 billion in the Coronavirus Relief Fund has been received by the State of Maine.  Other amounts highlighted in green represent grant notifications the State has received.  Those grants have their own specific requirements and follow typical grants processes for expenditures, reporting and cash draw downs.  Other programs listed here provide relief directly to private entities and those funds are not flowing through Maine state government. </t>
  </si>
  <si>
    <t>Updated 7-28-2020</t>
  </si>
  <si>
    <t xml:space="preserve"> This document will continue to be updated as additional federal awards are made. </t>
  </si>
  <si>
    <t>Department</t>
  </si>
  <si>
    <t>Program</t>
  </si>
  <si>
    <t>Public Law Citation</t>
  </si>
  <si>
    <t>CFDA</t>
  </si>
  <si>
    <t>Maine</t>
  </si>
  <si>
    <t>Amount</t>
  </si>
  <si>
    <t>Direct to Others</t>
  </si>
  <si>
    <t>Awarded to/Pass through State Government</t>
  </si>
  <si>
    <t>Treasury</t>
  </si>
  <si>
    <t>Coronavirus Relief Fund*</t>
  </si>
  <si>
    <t>P.L. 116-136, Div. A Title V</t>
  </si>
  <si>
    <t>N/A</t>
  </si>
  <si>
    <t>Department of Education</t>
  </si>
  <si>
    <t>Governor's Fund*</t>
  </si>
  <si>
    <t>P.L. 116-136, Div. B Title VIII</t>
  </si>
  <si>
    <t>84.425C</t>
  </si>
  <si>
    <t>K-12 Fund*</t>
  </si>
  <si>
    <t>84.425D</t>
  </si>
  <si>
    <t>Higher Education Fund - General*</t>
  </si>
  <si>
    <t>84.425E</t>
  </si>
  <si>
    <t>Higher Education Fund - HBCUs/MSIs*</t>
  </si>
  <si>
    <t>84.031</t>
  </si>
  <si>
    <t>Higher Education Fund - FIPSE</t>
  </si>
  <si>
    <t>84.425N</t>
  </si>
  <si>
    <t>Administration for Children and Families</t>
  </si>
  <si>
    <t>Child Care and Development Block Grant</t>
  </si>
  <si>
    <t>93.575</t>
  </si>
  <si>
    <t>Community Services Block Grant</t>
  </si>
  <si>
    <t>93.569</t>
  </si>
  <si>
    <t>Low Income Home Energy Assistance Program*</t>
  </si>
  <si>
    <t>93.568</t>
  </si>
  <si>
    <t>Family Violence Prevention</t>
  </si>
  <si>
    <t>93.671</t>
  </si>
  <si>
    <t>Child Welfare Services*</t>
  </si>
  <si>
    <t>93.645</t>
  </si>
  <si>
    <t>Runaway and Homeless Youth (RHY): Basic Centers</t>
  </si>
  <si>
    <t>93.623</t>
  </si>
  <si>
    <t>RHY: Transitional Living for Homeless Youth</t>
  </si>
  <si>
    <t>93.550</t>
  </si>
  <si>
    <t>RHY: Education and Prevention Grants</t>
  </si>
  <si>
    <t>93.557</t>
  </si>
  <si>
    <t>Head Start</t>
  </si>
  <si>
    <t>93.600</t>
  </si>
  <si>
    <t>Administration for Community Living</t>
  </si>
  <si>
    <t>Supportive Services</t>
  </si>
  <si>
    <t>Congregate and Home-Delivered Meals*</t>
  </si>
  <si>
    <t>P.L. 116-127, Div. A Title V</t>
  </si>
  <si>
    <t>Family Caregivers</t>
  </si>
  <si>
    <t>Protection of Vulnerable Older Americans</t>
  </si>
  <si>
    <t>93.041, 93.042</t>
  </si>
  <si>
    <t>Aging and Disability Resource Centers (awards to date)</t>
  </si>
  <si>
    <t>93.048</t>
  </si>
  <si>
    <t>Centers for Independent Living</t>
  </si>
  <si>
    <t>93.432</t>
  </si>
  <si>
    <t>CDC</t>
  </si>
  <si>
    <t>CDC Grants (awards to date)*</t>
  </si>
  <si>
    <t>P.L. 116-123, Div. A Title III</t>
  </si>
  <si>
    <t>93.354, 93.317+</t>
  </si>
  <si>
    <t>93.323</t>
  </si>
  <si>
    <t>P.L. 116-139, Division B Title I</t>
  </si>
  <si>
    <t>HRSA</t>
  </si>
  <si>
    <t>Poison Control Centers</t>
  </si>
  <si>
    <t>93.253</t>
  </si>
  <si>
    <t>Ryan White HIV/AIDS - Part A</t>
  </si>
  <si>
    <t>93.914</t>
  </si>
  <si>
    <t>Ryan White HIV/AIDS - Part B</t>
  </si>
  <si>
    <t>93.917</t>
  </si>
  <si>
    <t>Ryan White HIV/AIDS -    Parts C, D, F</t>
  </si>
  <si>
    <t>93.918+</t>
  </si>
  <si>
    <t>Community Health Centers*</t>
  </si>
  <si>
    <t>93.224</t>
  </si>
  <si>
    <t xml:space="preserve">Community Health Centers* </t>
  </si>
  <si>
    <t>Community Health Centers - Expanding Capacity for Coronavirus Testing*</t>
  </si>
  <si>
    <t>Health Center Look-Alikes - Expanding Capacity for Coronavirus Testing</t>
  </si>
  <si>
    <t>93.527</t>
  </si>
  <si>
    <t>Rural Health Clinics - COVID-19 Testing</t>
  </si>
  <si>
    <t>Telehealth Resource Centers</t>
  </si>
  <si>
    <t>93.211</t>
  </si>
  <si>
    <t>Small Rural Hospital Improvement Program</t>
  </si>
  <si>
    <t>93.301</t>
  </si>
  <si>
    <t>Geriatrics Workforce Enhancement Program</t>
  </si>
  <si>
    <t>93.969</t>
  </si>
  <si>
    <t>Area Health Education Centers Program</t>
  </si>
  <si>
    <t>93.107</t>
  </si>
  <si>
    <t>Centers of Excellence Program</t>
  </si>
  <si>
    <t>93.157</t>
  </si>
  <si>
    <t>Veteran Nurses in Primary Care Training Program</t>
  </si>
  <si>
    <t>93.359</t>
  </si>
  <si>
    <t>Registered Nurses in Primary Care Training Program</t>
  </si>
  <si>
    <t>SAMHSA</t>
  </si>
  <si>
    <t>Emergency Grants to Address Mental and Substance Use Disorder*</t>
  </si>
  <si>
    <t>93.665</t>
  </si>
  <si>
    <t>Emergency Response for Suicide Prevention*</t>
  </si>
  <si>
    <t>Certified Community Behavioral Health Clinics</t>
  </si>
  <si>
    <t>93.829</t>
  </si>
  <si>
    <t>Office of the Secretary</t>
  </si>
  <si>
    <t>Provider Relief Funds (awards to date)</t>
  </si>
  <si>
    <t>Provider Relief Funds - High-Impact (awards to date)</t>
  </si>
  <si>
    <t>Provider Relief Funds - Rural (awards to date)</t>
  </si>
  <si>
    <t>Provider Relief Funds - Skilled Nursing Facilities (awards to date)</t>
  </si>
  <si>
    <t>Safety Net Hospital Distribution (awards to date)*</t>
  </si>
  <si>
    <t>Hospital Preparedness (awards to date)</t>
  </si>
  <si>
    <t>93.889+</t>
  </si>
  <si>
    <t>Labor</t>
  </si>
  <si>
    <t>UI Administration (Base)*</t>
  </si>
  <si>
    <t>P.L. 116-127 Div. D Sec. 4102</t>
  </si>
  <si>
    <t>17.225</t>
  </si>
  <si>
    <t>UI Administration (Supplemental)*</t>
  </si>
  <si>
    <t>Short-Term Compensation</t>
  </si>
  <si>
    <t>P.L. 116-136, Div. A, Sec. 2108</t>
  </si>
  <si>
    <t>Dislocated Worker Grants (awards to date)*</t>
  </si>
  <si>
    <t>17.277</t>
  </si>
  <si>
    <t>Justice</t>
  </si>
  <si>
    <t>Justice Assistance Grants - State</t>
  </si>
  <si>
    <t>P.L. 116-136, Div. B Title II</t>
  </si>
  <si>
    <t>Justice Assistance Grants - Local</t>
  </si>
  <si>
    <t>USDA</t>
  </si>
  <si>
    <t>Emergency Food Assistance Program (TEFAP)*</t>
  </si>
  <si>
    <t>P.L. 116-127, Div. A Title I</t>
  </si>
  <si>
    <t>10.568, 10.569</t>
  </si>
  <si>
    <t>P.L. 116-136, Div. B Title I</t>
  </si>
  <si>
    <t>Supplemental Nutrition Program for Women, Infants, and Children (WIC)</t>
  </si>
  <si>
    <t>Commerce</t>
  </si>
  <si>
    <t>Economic Adjustment Assistance (awards to date)*</t>
  </si>
  <si>
    <t>11.307</t>
  </si>
  <si>
    <t>Manufacturing Extension Partnership (MEP)</t>
  </si>
  <si>
    <t>11.620</t>
  </si>
  <si>
    <t>Awards to Fishery Participants</t>
  </si>
  <si>
    <t>Homeland Security</t>
  </si>
  <si>
    <t>Emergency Performance Management Grant</t>
  </si>
  <si>
    <t>P.L. 116-136, Div. B Title VI</t>
  </si>
  <si>
    <t>Emergency Food and Shelter Program</t>
  </si>
  <si>
    <t>Assistance to Firefighters Grant (AFG) Program*</t>
  </si>
  <si>
    <t>97.044</t>
  </si>
  <si>
    <t>Housing and Urban Development</t>
  </si>
  <si>
    <t>Community Development Block Grant (CDBG) - Local (awards to date)*</t>
  </si>
  <si>
    <t>P.L. 116-136, Div. B Title XII</t>
  </si>
  <si>
    <t>CDBG - State (awards to date)*</t>
  </si>
  <si>
    <t>Emergency Solutions Grants (ESG) - Local (awards to date)*</t>
  </si>
  <si>
    <t>ESG - State (awards to date)*</t>
  </si>
  <si>
    <t>Public Housing Operating Fund</t>
  </si>
  <si>
    <t>14.850</t>
  </si>
  <si>
    <t>Tenant-Based Rental Assistance*</t>
  </si>
  <si>
    <t>14.871</t>
  </si>
  <si>
    <t>Supportive Housing for Persons  with Disabilities (Sec. 811)</t>
  </si>
  <si>
    <t>14.181</t>
  </si>
  <si>
    <t>Housing Opportunities for Persons with AIDS*</t>
  </si>
  <si>
    <t>Fair Housing Assistance Program (awards to date)</t>
  </si>
  <si>
    <t>14.401</t>
  </si>
  <si>
    <t>Transportation</t>
  </si>
  <si>
    <t>FTA Urbanized Formula*</t>
  </si>
  <si>
    <t>20.507+</t>
  </si>
  <si>
    <t>FTA Nonurbanized Formula*</t>
  </si>
  <si>
    <t>20.509+</t>
  </si>
  <si>
    <t>Grants-in-Aid for Airports*</t>
  </si>
  <si>
    <t>20.106+</t>
  </si>
  <si>
    <t>Independent Agencies</t>
  </si>
  <si>
    <t>Election Security Grants</t>
  </si>
  <si>
    <t>P.L. 116-136, Div. B Title V</t>
  </si>
  <si>
    <t>Institute of Museum and Library Services</t>
  </si>
  <si>
    <t>45.310</t>
  </si>
  <si>
    <t>National Endowment for the Arts*</t>
  </si>
  <si>
    <t>P.L. 116-136, Div. B Title VII</t>
  </si>
  <si>
    <t>45.024+</t>
  </si>
  <si>
    <t>National Endowment for the Humanities*</t>
  </si>
  <si>
    <t>45.129+</t>
  </si>
  <si>
    <t>Small Business Administration</t>
  </si>
  <si>
    <t>Paycheck Protection Program (through 6/30)</t>
  </si>
  <si>
    <t>P.L. 116-136, Div. A Title I</t>
  </si>
  <si>
    <t>Economic Injury Disaster Loans (EIDL; approvals as of 7/2)</t>
  </si>
  <si>
    <t>P.L. 116-136 and            P.L. 116-139</t>
  </si>
  <si>
    <t>EIDL Advance (approvals as of 7/2)</t>
  </si>
  <si>
    <t>Federal Reserve</t>
  </si>
  <si>
    <t>Municipal Liquidity Facility (max. eligible notes)</t>
  </si>
  <si>
    <t xml:space="preserve">P.L. 116-136, Div. A, Title IV </t>
  </si>
  <si>
    <t>Coronavirus Food Assistance Program*</t>
  </si>
  <si>
    <t>P.L. 116-136 Div. B, Title I; P.L. 116-127, Title I</t>
  </si>
  <si>
    <t>Supplemental Nutrition Assistance Program (SNAP)  
Emergency Allotments 
(link to  approvals)</t>
  </si>
  <si>
    <t>P.L. 116-127, Div. B, Title III</t>
  </si>
  <si>
    <t>10.551</t>
  </si>
  <si>
    <t>Pandemic-EBT
(link to approvals)</t>
  </si>
  <si>
    <t>P.L. 116-127, Div. A, Title I</t>
  </si>
  <si>
    <t>Federal Pandemic Unemployment Compensation</t>
  </si>
  <si>
    <t>P.L. 116-136, Section 2104</t>
  </si>
  <si>
    <t>Total</t>
  </si>
  <si>
    <t>Total authorizations</t>
  </si>
  <si>
    <t>Awarded Direct to Others</t>
  </si>
  <si>
    <t>Unknown distribution at this time</t>
  </si>
  <si>
    <t>This list includes grant awards identified in the 4 COVID related pieces of federal legislation.  The following items are not included:</t>
  </si>
  <si>
    <t xml:space="preserve">             FEMA Public Assistance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</si>
</sst>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1" tint="0.34998626667073579"/>
        <bgColor indexed="64"/>
      </patternFill>
    </fill>
  </fills>
  <borders count="1">
    <border>
      <left/>
      <right/>
      <top/>
      <bottom/>
      <diagonal/>
    </border>
  </borders>
  <cellStyleXfs count="8">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3" fillId="0" borderId="0" applyNumberFormat="0" applyFill="0" applyBorder="0" applyAlignment="0" applyProtection="0"/>
  </cellStyleXfs>
  <cellXfs count="52">
    <xf numFmtId="0" fontId="0" fillId="0" borderId="0" xfId="0"/>
    <xf numFmtId="0" fontId="2" fillId="0" borderId="0" xfId="2" applyFont="1" applyAlignment="1">
      <alignment horizontal="center"/>
    </xf>
    <xf numFmtId="0" fontId="2" fillId="0" borderId="0" xfId="2" applyFont="1" applyAlignment="1">
      <alignment horizontal="center"/>
    </xf>
    <xf numFmtId="0" fontId="1" fillId="0" borderId="0" xfId="2"/>
    <xf numFmtId="0" fontId="1" fillId="0" borderId="0" xfId="2" applyFont="1"/>
    <xf numFmtId="0" fontId="1" fillId="0" borderId="0" xfId="2" applyFont="1" applyAlignment="1">
      <alignment horizontal="center"/>
    </xf>
    <xf numFmtId="43" fontId="1" fillId="0" borderId="0" xfId="3" applyFont="1"/>
    <xf numFmtId="0" fontId="4" fillId="0" borderId="0" xfId="2" applyFont="1" applyAlignment="1">
      <alignment horizontal="left" vertical="top" wrapText="1"/>
    </xf>
    <xf numFmtId="0" fontId="4" fillId="0" borderId="0" xfId="2" applyFont="1" applyAlignment="1">
      <alignment horizontal="left" vertical="top" wrapText="1"/>
    </xf>
    <xf numFmtId="0" fontId="4" fillId="0" borderId="0" xfId="2" applyFont="1"/>
    <xf numFmtId="164" fontId="4" fillId="0" borderId="0" xfId="4" applyNumberFormat="1" applyFont="1"/>
    <xf numFmtId="0" fontId="5" fillId="0" borderId="0" xfId="2" applyFont="1"/>
    <xf numFmtId="0" fontId="2" fillId="0" borderId="0" xfId="2" applyFont="1"/>
    <xf numFmtId="0" fontId="5" fillId="0" borderId="0" xfId="2" applyFont="1" applyAlignment="1">
      <alignment horizontal="center"/>
    </xf>
    <xf numFmtId="43" fontId="5" fillId="0" borderId="0" xfId="3" applyFont="1"/>
    <xf numFmtId="164" fontId="2" fillId="0" borderId="0" xfId="4" applyNumberFormat="1" applyFont="1"/>
    <xf numFmtId="43" fontId="2" fillId="0" borderId="0" xfId="3" applyFont="1"/>
    <xf numFmtId="0" fontId="5" fillId="0" borderId="0" xfId="2" applyFont="1" applyAlignment="1">
      <alignment horizontal="center" wrapText="1"/>
    </xf>
    <xf numFmtId="0" fontId="1" fillId="2" borderId="0" xfId="2" applyFont="1" applyFill="1"/>
    <xf numFmtId="164" fontId="4" fillId="2" borderId="0" xfId="4" applyNumberFormat="1" applyFont="1" applyFill="1"/>
    <xf numFmtId="0" fontId="1" fillId="2" borderId="0" xfId="2" applyFont="1" applyFill="1" applyAlignment="1">
      <alignment horizontal="center"/>
    </xf>
    <xf numFmtId="43" fontId="1" fillId="2" borderId="0" xfId="3" applyFont="1" applyFill="1"/>
    <xf numFmtId="0" fontId="1" fillId="2" borderId="0" xfId="2" applyFill="1"/>
    <xf numFmtId="0" fontId="1" fillId="0" borderId="0" xfId="2" applyFont="1" applyFill="1"/>
    <xf numFmtId="165" fontId="4" fillId="3" borderId="0" xfId="5" applyNumberFormat="1" applyFont="1" applyFill="1"/>
    <xf numFmtId="165" fontId="4" fillId="0" borderId="0" xfId="5" applyNumberFormat="1" applyFont="1" applyFill="1"/>
    <xf numFmtId="165" fontId="4" fillId="2" borderId="0" xfId="5" applyNumberFormat="1" applyFont="1" applyFill="1"/>
    <xf numFmtId="165" fontId="4" fillId="0" borderId="0" xfId="5" applyNumberFormat="1" applyFont="1"/>
    <xf numFmtId="164" fontId="4" fillId="0" borderId="0" xfId="4" applyNumberFormat="1" applyFont="1" applyAlignment="1">
      <alignment horizontal="center"/>
    </xf>
    <xf numFmtId="43" fontId="4" fillId="0" borderId="0" xfId="3" applyFont="1"/>
    <xf numFmtId="0" fontId="0" fillId="0" borderId="0" xfId="0" applyAlignment="1">
      <alignment horizontal="center"/>
    </xf>
    <xf numFmtId="43" fontId="0" fillId="0" borderId="0" xfId="1" applyFont="1"/>
    <xf numFmtId="0" fontId="4" fillId="0" borderId="0" xfId="0" applyFont="1"/>
    <xf numFmtId="0" fontId="4" fillId="0" borderId="0" xfId="0" applyFont="1" applyAlignment="1">
      <alignment horizontal="center"/>
    </xf>
    <xf numFmtId="0" fontId="0" fillId="0" borderId="0" xfId="2" applyFont="1"/>
    <xf numFmtId="0" fontId="4" fillId="0" borderId="0" xfId="2" applyFont="1" applyAlignment="1">
      <alignment horizontal="center"/>
    </xf>
    <xf numFmtId="43" fontId="4" fillId="0" borderId="0" xfId="1" applyFont="1"/>
    <xf numFmtId="165" fontId="1" fillId="0" borderId="0" xfId="2" applyNumberFormat="1" applyFont="1" applyFill="1"/>
    <xf numFmtId="0" fontId="1" fillId="0" borderId="0" xfId="2" applyFill="1"/>
    <xf numFmtId="0" fontId="1" fillId="4" borderId="0" xfId="2" applyFont="1" applyFill="1"/>
    <xf numFmtId="164" fontId="4" fillId="4" borderId="0" xfId="4" applyNumberFormat="1" applyFont="1" applyFill="1"/>
    <xf numFmtId="0" fontId="1" fillId="4" borderId="0" xfId="2" applyFont="1" applyFill="1" applyAlignment="1">
      <alignment horizontal="center"/>
    </xf>
    <xf numFmtId="43" fontId="1" fillId="4" borderId="0" xfId="3" applyFont="1" applyFill="1"/>
    <xf numFmtId="0" fontId="1" fillId="0" borderId="0" xfId="2" applyFont="1" applyFill="1" applyAlignment="1">
      <alignment horizontal="center"/>
    </xf>
    <xf numFmtId="43" fontId="1" fillId="0" borderId="0" xfId="3" applyFont="1" applyFill="1"/>
    <xf numFmtId="165" fontId="1" fillId="0" borderId="0" xfId="1" applyNumberFormat="1" applyFont="1" applyFill="1"/>
    <xf numFmtId="165" fontId="2" fillId="0" borderId="0" xfId="2" applyNumberFormat="1" applyFont="1"/>
    <xf numFmtId="0" fontId="4" fillId="0" borderId="0" xfId="2" applyFont="1" applyAlignment="1">
      <alignment horizontal="right"/>
    </xf>
    <xf numFmtId="165" fontId="1" fillId="0" borderId="0" xfId="2" applyNumberFormat="1" applyFont="1"/>
    <xf numFmtId="0" fontId="6" fillId="0" borderId="0" xfId="2" applyFont="1"/>
    <xf numFmtId="0" fontId="1" fillId="0" borderId="0" xfId="2" applyAlignment="1">
      <alignment horizontal="center"/>
    </xf>
    <xf numFmtId="43" fontId="1" fillId="0" borderId="0" xfId="3"/>
  </cellXfs>
  <cellStyles count="8">
    <cellStyle name="Comma" xfId="1" builtinId="3"/>
    <cellStyle name="Comma 3 3" xfId="5" xr:uid="{A8BFE966-34A4-4B25-846A-0FDC48C8966E}"/>
    <cellStyle name="Comma 7" xfId="3" xr:uid="{620C2C2B-E2E5-49F2-8BD2-4DA0C806F272}"/>
    <cellStyle name="Currency 2 3" xfId="4" xr:uid="{A46025C3-20AF-45D7-9546-BA03D06AA676}"/>
    <cellStyle name="Hyperlink 2" xfId="7" xr:uid="{DF13ABA4-C076-4CE2-91E2-41F42E77EAF5}"/>
    <cellStyle name="Normal" xfId="0" builtinId="0"/>
    <cellStyle name="Normal 3 2 2" xfId="6" xr:uid="{F5EC1209-1DE9-4BCE-AB83-59330BC0F7B1}"/>
    <cellStyle name="Normal 3 3" xfId="2" xr:uid="{BB626829-4B0C-4D64-9C48-223DE48477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180731</xdr:colOff>
      <xdr:row>126</xdr:row>
      <xdr:rowOff>136525</xdr:rowOff>
    </xdr:from>
    <xdr:to>
      <xdr:col>6</xdr:col>
      <xdr:colOff>377338</xdr:colOff>
      <xdr:row>126</xdr:row>
      <xdr:rowOff>136770</xdr:rowOff>
    </xdr:to>
    <xdr:cxnSp macro="">
      <xdr:nvCxnSpPr>
        <xdr:cNvPr id="2" name="Straight Arrow Connector 1">
          <a:extLst>
            <a:ext uri="{FF2B5EF4-FFF2-40B4-BE49-F238E27FC236}">
              <a16:creationId xmlns:a16="http://schemas.microsoft.com/office/drawing/2014/main" id="{2516B7C4-0210-4627-B488-C07A9EC79B49}"/>
            </a:ext>
          </a:extLst>
        </xdr:cNvPr>
        <xdr:cNvCxnSpPr/>
      </xdr:nvCxnSpPr>
      <xdr:spPr>
        <a:xfrm flipH="1">
          <a:off x="12837551" y="22097365"/>
          <a:ext cx="198512" cy="2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125</xdr:row>
      <xdr:rowOff>171450</xdr:rowOff>
    </xdr:from>
    <xdr:to>
      <xdr:col>6</xdr:col>
      <xdr:colOff>381000</xdr:colOff>
      <xdr:row>126</xdr:row>
      <xdr:rowOff>139700</xdr:rowOff>
    </xdr:to>
    <xdr:cxnSp macro="">
      <xdr:nvCxnSpPr>
        <xdr:cNvPr id="3" name="Straight Arrow Connector 2">
          <a:extLst>
            <a:ext uri="{FF2B5EF4-FFF2-40B4-BE49-F238E27FC236}">
              <a16:creationId xmlns:a16="http://schemas.microsoft.com/office/drawing/2014/main" id="{06D0C991-73D3-4293-A1B1-CC3A7791D4FC}"/>
            </a:ext>
          </a:extLst>
        </xdr:cNvPr>
        <xdr:cNvCxnSpPr/>
      </xdr:nvCxnSpPr>
      <xdr:spPr>
        <a:xfrm flipH="1" flipV="1">
          <a:off x="13023215" y="21951315"/>
          <a:ext cx="16510" cy="149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87923</xdr:colOff>
      <xdr:row>127</xdr:row>
      <xdr:rowOff>136036</xdr:rowOff>
    </xdr:from>
    <xdr:to>
      <xdr:col>7</xdr:col>
      <xdr:colOff>455003</xdr:colOff>
      <xdr:row>127</xdr:row>
      <xdr:rowOff>136036</xdr:rowOff>
    </xdr:to>
    <xdr:cxnSp macro="">
      <xdr:nvCxnSpPr>
        <xdr:cNvPr id="4" name="Straight Arrow Connector 3">
          <a:extLst>
            <a:ext uri="{FF2B5EF4-FFF2-40B4-BE49-F238E27FC236}">
              <a16:creationId xmlns:a16="http://schemas.microsoft.com/office/drawing/2014/main" id="{EA40C6D8-D75C-4CB4-B0C3-16A57BCA6956}"/>
            </a:ext>
          </a:extLst>
        </xdr:cNvPr>
        <xdr:cNvCxnSpPr/>
      </xdr:nvCxnSpPr>
      <xdr:spPr>
        <a:xfrm flipH="1">
          <a:off x="12750458" y="22277851"/>
          <a:ext cx="134434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452560</xdr:colOff>
      <xdr:row>125</xdr:row>
      <xdr:rowOff>185371</xdr:rowOff>
    </xdr:from>
    <xdr:to>
      <xdr:col>7</xdr:col>
      <xdr:colOff>458666</xdr:colOff>
      <xdr:row>127</xdr:row>
      <xdr:rowOff>148737</xdr:rowOff>
    </xdr:to>
    <xdr:cxnSp macro="">
      <xdr:nvCxnSpPr>
        <xdr:cNvPr id="5" name="Straight Arrow Connector 4">
          <a:extLst>
            <a:ext uri="{FF2B5EF4-FFF2-40B4-BE49-F238E27FC236}">
              <a16:creationId xmlns:a16="http://schemas.microsoft.com/office/drawing/2014/main" id="{D9C87B1E-55D0-4FFB-9CD0-7A3158C2643B}"/>
            </a:ext>
          </a:extLst>
        </xdr:cNvPr>
        <xdr:cNvCxnSpPr/>
      </xdr:nvCxnSpPr>
      <xdr:spPr>
        <a:xfrm flipH="1" flipV="1">
          <a:off x="14090455" y="21967141"/>
          <a:ext cx="8011" cy="3272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aine-my.sharepoint.com/personal/jenny_boyden_maine_gov/Documents/COVID%20Related%20Federal%20Awar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FIS Technical Notes"/>
      <sheetName val="submitted CRF Requests"/>
      <sheetName val="Budget"/>
      <sheetName val="CRF Requests"/>
      <sheetName val="Sheet1"/>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F948-A0BF-406E-AB49-446DA4E9A10F}">
  <sheetPr>
    <pageSetUpPr fitToPage="1"/>
  </sheetPr>
  <dimension ref="A1:H132"/>
  <sheetViews>
    <sheetView tabSelected="1" zoomScaleNormal="100" workbookViewId="0">
      <selection activeCell="A3" sqref="A3:F3"/>
    </sheetView>
  </sheetViews>
  <sheetFormatPr defaultColWidth="8.6640625" defaultRowHeight="14.4" x14ac:dyDescent="0.3"/>
  <cols>
    <col min="1" max="1" width="34.88671875" style="3" customWidth="1"/>
    <col min="2" max="2" width="89" style="3" bestFit="1" customWidth="1"/>
    <col min="3" max="3" width="31.5546875" style="3" customWidth="1"/>
    <col min="4" max="4" width="13.88671875" style="50" customWidth="1"/>
    <col min="5" max="5" width="13.33203125" style="51" hidden="1" customWidth="1"/>
    <col min="6" max="6" width="15.33203125" style="3" bestFit="1" customWidth="1"/>
    <col min="7" max="8" width="14.33203125" style="3" customWidth="1"/>
    <col min="9" max="16384" width="8.6640625" style="3"/>
  </cols>
  <sheetData>
    <row r="1" spans="1:8" x14ac:dyDescent="0.3">
      <c r="A1" s="1" t="s">
        <v>0</v>
      </c>
      <c r="B1" s="1"/>
      <c r="C1" s="1"/>
      <c r="D1" s="1"/>
      <c r="E1" s="1"/>
      <c r="F1" s="1"/>
      <c r="G1" s="2"/>
      <c r="H1" s="2"/>
    </row>
    <row r="2" spans="1:8" x14ac:dyDescent="0.3">
      <c r="A2" s="4"/>
      <c r="B2" s="4"/>
      <c r="C2" s="4"/>
      <c r="D2" s="5"/>
      <c r="E2" s="6"/>
      <c r="F2" s="4"/>
      <c r="G2" s="4"/>
      <c r="H2" s="4"/>
    </row>
    <row r="3" spans="1:8" ht="60" customHeight="1" x14ac:dyDescent="0.3">
      <c r="A3" s="7" t="s">
        <v>1</v>
      </c>
      <c r="B3" s="7"/>
      <c r="C3" s="7"/>
      <c r="D3" s="7"/>
      <c r="E3" s="7"/>
      <c r="F3" s="7"/>
      <c r="G3" s="8"/>
      <c r="H3" s="8"/>
    </row>
    <row r="4" spans="1:8" x14ac:dyDescent="0.3">
      <c r="A4" s="9" t="s">
        <v>2</v>
      </c>
      <c r="B4" s="10"/>
      <c r="C4" s="4"/>
      <c r="D4" s="5"/>
      <c r="E4" s="6"/>
      <c r="F4" s="4"/>
      <c r="G4" s="4"/>
      <c r="H4" s="4"/>
    </row>
    <row r="5" spans="1:8" x14ac:dyDescent="0.3">
      <c r="A5" s="9" t="s">
        <v>3</v>
      </c>
      <c r="B5" s="10"/>
      <c r="C5" s="4"/>
      <c r="D5" s="5"/>
      <c r="E5" s="6"/>
      <c r="F5" s="4"/>
      <c r="G5" s="4"/>
      <c r="H5" s="4"/>
    </row>
    <row r="6" spans="1:8" x14ac:dyDescent="0.3">
      <c r="A6" s="9" t="s">
        <v>4</v>
      </c>
      <c r="B6" s="10"/>
      <c r="C6" s="4"/>
      <c r="D6" s="5"/>
      <c r="E6" s="6"/>
      <c r="F6" s="4"/>
      <c r="G6" s="4"/>
      <c r="H6" s="4"/>
    </row>
    <row r="7" spans="1:8" x14ac:dyDescent="0.3">
      <c r="A7" s="4" t="s">
        <v>5</v>
      </c>
      <c r="B7" s="10"/>
      <c r="C7" s="4"/>
      <c r="D7" s="5"/>
      <c r="E7" s="6"/>
      <c r="F7" s="4"/>
      <c r="G7" s="4"/>
      <c r="H7" s="4"/>
    </row>
    <row r="8" spans="1:8" x14ac:dyDescent="0.3">
      <c r="A8" s="4"/>
      <c r="B8" s="10"/>
      <c r="C8" s="4"/>
      <c r="D8" s="5"/>
      <c r="E8" s="6"/>
      <c r="F8" s="4"/>
      <c r="G8" s="4"/>
      <c r="H8" s="4"/>
    </row>
    <row r="9" spans="1:8" ht="45" customHeight="1" x14ac:dyDescent="0.3">
      <c r="A9" s="7" t="s">
        <v>6</v>
      </c>
      <c r="B9" s="7"/>
      <c r="C9" s="7"/>
      <c r="D9" s="7"/>
      <c r="E9" s="7"/>
      <c r="F9" s="7"/>
      <c r="G9" s="8"/>
      <c r="H9" s="8"/>
    </row>
    <row r="10" spans="1:8" x14ac:dyDescent="0.3">
      <c r="A10" s="4"/>
      <c r="B10" s="10"/>
      <c r="C10" s="4"/>
      <c r="D10" s="5"/>
      <c r="E10" s="6"/>
      <c r="F10" s="4"/>
      <c r="G10" s="4"/>
      <c r="H10" s="4"/>
    </row>
    <row r="11" spans="1:8" x14ac:dyDescent="0.3">
      <c r="A11" s="11" t="s">
        <v>7</v>
      </c>
      <c r="B11" s="12" t="s">
        <v>8</v>
      </c>
      <c r="C11" s="11"/>
      <c r="D11" s="13"/>
      <c r="E11" s="14"/>
      <c r="F11" s="11"/>
      <c r="G11" s="11"/>
      <c r="H11" s="11"/>
    </row>
    <row r="12" spans="1:8" ht="5.0999999999999996" customHeight="1" x14ac:dyDescent="0.3">
      <c r="A12" s="4"/>
      <c r="B12" s="10"/>
      <c r="C12" s="4"/>
      <c r="D12" s="5"/>
      <c r="E12" s="6"/>
      <c r="F12" s="4"/>
      <c r="G12" s="4"/>
      <c r="H12" s="4"/>
    </row>
    <row r="13" spans="1:8" s="12" customFormat="1" ht="57.6" x14ac:dyDescent="0.3">
      <c r="A13" s="12" t="s">
        <v>9</v>
      </c>
      <c r="B13" s="12" t="s">
        <v>10</v>
      </c>
      <c r="C13" s="15" t="s">
        <v>11</v>
      </c>
      <c r="D13" s="2" t="s">
        <v>12</v>
      </c>
      <c r="E13" s="16" t="s">
        <v>13</v>
      </c>
      <c r="F13" s="13" t="s">
        <v>14</v>
      </c>
      <c r="G13" s="17" t="s">
        <v>15</v>
      </c>
      <c r="H13" s="17" t="s">
        <v>16</v>
      </c>
    </row>
    <row r="14" spans="1:8" s="22" customFormat="1" ht="4.5" customHeight="1" x14ac:dyDescent="0.3">
      <c r="A14" s="18"/>
      <c r="B14" s="18"/>
      <c r="C14" s="19"/>
      <c r="D14" s="20"/>
      <c r="E14" s="21"/>
      <c r="F14" s="18"/>
      <c r="G14" s="18"/>
      <c r="H14" s="18"/>
    </row>
    <row r="15" spans="1:8" x14ac:dyDescent="0.3">
      <c r="A15" s="4" t="s">
        <v>17</v>
      </c>
      <c r="B15" s="23" t="s">
        <v>18</v>
      </c>
      <c r="C15" s="10" t="s">
        <v>19</v>
      </c>
      <c r="D15" s="5" t="s">
        <v>20</v>
      </c>
      <c r="E15" s="6">
        <v>1250000</v>
      </c>
      <c r="F15" s="24">
        <f t="shared" ref="F15:F81" si="0">E15*1000</f>
        <v>1250000000</v>
      </c>
      <c r="G15" s="25"/>
      <c r="H15" s="25">
        <v>1250000000</v>
      </c>
    </row>
    <row r="16" spans="1:8" s="22" customFormat="1" ht="8.1" customHeight="1" x14ac:dyDescent="0.3">
      <c r="A16" s="18"/>
      <c r="B16" s="18"/>
      <c r="C16" s="19"/>
      <c r="D16" s="20"/>
      <c r="E16" s="21"/>
      <c r="F16" s="26">
        <f t="shared" si="0"/>
        <v>0</v>
      </c>
      <c r="G16" s="26"/>
      <c r="H16" s="26"/>
    </row>
    <row r="17" spans="1:8" x14ac:dyDescent="0.3">
      <c r="A17" s="4" t="s">
        <v>21</v>
      </c>
      <c r="B17" s="4" t="s">
        <v>22</v>
      </c>
      <c r="C17" s="10" t="s">
        <v>23</v>
      </c>
      <c r="D17" s="5" t="s">
        <v>24</v>
      </c>
      <c r="E17" s="6">
        <v>9273.5519999999997</v>
      </c>
      <c r="F17" s="24">
        <f t="shared" si="0"/>
        <v>9273552</v>
      </c>
      <c r="G17" s="25"/>
      <c r="H17" s="25">
        <f>F17</f>
        <v>9273552</v>
      </c>
    </row>
    <row r="18" spans="1:8" x14ac:dyDescent="0.3">
      <c r="A18" s="4"/>
      <c r="B18" s="4" t="s">
        <v>25</v>
      </c>
      <c r="C18" s="10" t="s">
        <v>23</v>
      </c>
      <c r="D18" s="5" t="s">
        <v>26</v>
      </c>
      <c r="E18" s="6">
        <v>43793.319000000003</v>
      </c>
      <c r="F18" s="24">
        <f t="shared" si="0"/>
        <v>43793319</v>
      </c>
      <c r="G18" s="25"/>
      <c r="H18" s="25">
        <f>F18</f>
        <v>43793319</v>
      </c>
    </row>
    <row r="19" spans="1:8" x14ac:dyDescent="0.3">
      <c r="A19" s="4"/>
      <c r="B19" s="4" t="s">
        <v>27</v>
      </c>
      <c r="C19" s="10" t="s">
        <v>23</v>
      </c>
      <c r="D19" s="5" t="s">
        <v>28</v>
      </c>
      <c r="E19" s="6">
        <v>41092.834000000003</v>
      </c>
      <c r="F19" s="27">
        <f t="shared" si="0"/>
        <v>41092834</v>
      </c>
      <c r="G19" s="27">
        <v>41092834</v>
      </c>
      <c r="H19" s="27"/>
    </row>
    <row r="20" spans="1:8" x14ac:dyDescent="0.3">
      <c r="A20" s="4"/>
      <c r="B20" s="9" t="s">
        <v>29</v>
      </c>
      <c r="C20" s="10" t="s">
        <v>23</v>
      </c>
      <c r="D20" s="5" t="s">
        <v>30</v>
      </c>
      <c r="E20" s="6">
        <v>1145.144</v>
      </c>
      <c r="F20" s="27">
        <f t="shared" si="0"/>
        <v>1145144</v>
      </c>
      <c r="G20" s="27">
        <v>1145144</v>
      </c>
      <c r="H20" s="27"/>
    </row>
    <row r="21" spans="1:8" x14ac:dyDescent="0.3">
      <c r="A21" s="4"/>
      <c r="B21" s="9" t="s">
        <v>31</v>
      </c>
      <c r="C21" s="10" t="s">
        <v>23</v>
      </c>
      <c r="D21" s="28" t="s">
        <v>32</v>
      </c>
      <c r="E21" s="4">
        <v>1802.1569999999999</v>
      </c>
      <c r="F21" s="27">
        <v>1802157</v>
      </c>
      <c r="G21" s="27">
        <v>1802157</v>
      </c>
      <c r="H21" s="27"/>
    </row>
    <row r="22" spans="1:8" s="22" customFormat="1" ht="8.1" customHeight="1" x14ac:dyDescent="0.3">
      <c r="A22" s="18"/>
      <c r="B22" s="18"/>
      <c r="C22" s="19"/>
      <c r="D22" s="20"/>
      <c r="E22" s="21"/>
      <c r="F22" s="26">
        <f t="shared" si="0"/>
        <v>0</v>
      </c>
      <c r="G22" s="26"/>
      <c r="H22" s="26"/>
    </row>
    <row r="23" spans="1:8" x14ac:dyDescent="0.3">
      <c r="A23" s="4" t="s">
        <v>33</v>
      </c>
      <c r="B23" s="4" t="s">
        <v>34</v>
      </c>
      <c r="C23" s="10" t="s">
        <v>23</v>
      </c>
      <c r="D23" s="5" t="s">
        <v>35</v>
      </c>
      <c r="E23" s="6">
        <v>10953.47</v>
      </c>
      <c r="F23" s="24">
        <f t="shared" si="0"/>
        <v>10953470</v>
      </c>
      <c r="G23" s="25"/>
      <c r="H23" s="25">
        <v>10953470</v>
      </c>
    </row>
    <row r="24" spans="1:8" x14ac:dyDescent="0.3">
      <c r="A24" s="4"/>
      <c r="B24" s="4" t="s">
        <v>36</v>
      </c>
      <c r="C24" s="10" t="s">
        <v>23</v>
      </c>
      <c r="D24" s="5" t="s">
        <v>37</v>
      </c>
      <c r="E24" s="6">
        <v>5243.0450000000001</v>
      </c>
      <c r="F24" s="24">
        <f t="shared" si="0"/>
        <v>5243045</v>
      </c>
      <c r="G24" s="25"/>
      <c r="H24" s="25">
        <v>5243045</v>
      </c>
    </row>
    <row r="25" spans="1:8" x14ac:dyDescent="0.3">
      <c r="A25" s="4"/>
      <c r="B25" s="4" t="s">
        <v>38</v>
      </c>
      <c r="C25" s="10" t="s">
        <v>23</v>
      </c>
      <c r="D25" s="5" t="s">
        <v>39</v>
      </c>
      <c r="E25" s="6">
        <v>2966.6590000000001</v>
      </c>
      <c r="F25" s="27">
        <f t="shared" si="0"/>
        <v>2966659</v>
      </c>
      <c r="G25" s="27"/>
      <c r="H25" s="27"/>
    </row>
    <row r="26" spans="1:8" x14ac:dyDescent="0.3">
      <c r="A26" s="4"/>
      <c r="B26" s="4" t="s">
        <v>40</v>
      </c>
      <c r="C26" s="10" t="s">
        <v>23</v>
      </c>
      <c r="D26" s="5" t="s">
        <v>41</v>
      </c>
      <c r="E26" s="6">
        <v>220.94</v>
      </c>
      <c r="F26" s="24">
        <f t="shared" si="0"/>
        <v>220940</v>
      </c>
      <c r="G26" s="25"/>
      <c r="H26" s="25">
        <f t="shared" ref="H26:H27" si="1">F26</f>
        <v>220940</v>
      </c>
    </row>
    <row r="27" spans="1:8" x14ac:dyDescent="0.3">
      <c r="A27" s="4"/>
      <c r="B27" s="4" t="s">
        <v>42</v>
      </c>
      <c r="C27" s="10" t="s">
        <v>23</v>
      </c>
      <c r="D27" s="5" t="s">
        <v>43</v>
      </c>
      <c r="E27" s="6">
        <v>164.476</v>
      </c>
      <c r="F27" s="24">
        <f t="shared" si="0"/>
        <v>164476</v>
      </c>
      <c r="G27" s="25"/>
      <c r="H27" s="25">
        <f t="shared" si="1"/>
        <v>164476</v>
      </c>
    </row>
    <row r="28" spans="1:8" x14ac:dyDescent="0.3">
      <c r="A28" s="4"/>
      <c r="B28" s="4" t="s">
        <v>44</v>
      </c>
      <c r="C28" s="10" t="s">
        <v>23</v>
      </c>
      <c r="D28" s="5" t="s">
        <v>45</v>
      </c>
      <c r="E28" s="6">
        <v>69.186999999999998</v>
      </c>
      <c r="F28" s="27">
        <f t="shared" si="0"/>
        <v>69187</v>
      </c>
      <c r="G28" s="27"/>
      <c r="H28" s="27"/>
    </row>
    <row r="29" spans="1:8" x14ac:dyDescent="0.3">
      <c r="A29" s="4"/>
      <c r="B29" s="4" t="s">
        <v>46</v>
      </c>
      <c r="C29" s="10" t="s">
        <v>23</v>
      </c>
      <c r="D29" s="5" t="s">
        <v>47</v>
      </c>
      <c r="E29" s="6">
        <v>155.74</v>
      </c>
      <c r="F29" s="27">
        <f t="shared" si="0"/>
        <v>155740</v>
      </c>
      <c r="G29" s="27"/>
      <c r="H29" s="27"/>
    </row>
    <row r="30" spans="1:8" x14ac:dyDescent="0.3">
      <c r="A30" s="4"/>
      <c r="B30" s="4" t="s">
        <v>48</v>
      </c>
      <c r="C30" s="10" t="s">
        <v>23</v>
      </c>
      <c r="D30" s="5" t="s">
        <v>49</v>
      </c>
      <c r="E30" s="6">
        <v>0</v>
      </c>
      <c r="F30" s="27">
        <f t="shared" si="0"/>
        <v>0</v>
      </c>
      <c r="G30" s="27"/>
      <c r="H30" s="27"/>
    </row>
    <row r="31" spans="1:8" x14ac:dyDescent="0.3">
      <c r="A31" s="4"/>
      <c r="B31" s="4" t="s">
        <v>50</v>
      </c>
      <c r="C31" s="10" t="s">
        <v>23</v>
      </c>
      <c r="D31" s="5" t="s">
        <v>51</v>
      </c>
      <c r="E31" s="4">
        <v>2650.6590000000001</v>
      </c>
      <c r="F31" s="27">
        <f t="shared" si="0"/>
        <v>2650659</v>
      </c>
      <c r="G31" s="27"/>
      <c r="H31" s="27"/>
    </row>
    <row r="32" spans="1:8" s="22" customFormat="1" ht="8.1" customHeight="1" x14ac:dyDescent="0.3">
      <c r="A32" s="18"/>
      <c r="B32" s="18"/>
      <c r="C32" s="19"/>
      <c r="D32" s="20"/>
      <c r="E32" s="21"/>
      <c r="F32" s="26">
        <f t="shared" si="0"/>
        <v>0</v>
      </c>
      <c r="G32" s="26"/>
      <c r="H32" s="26"/>
    </row>
    <row r="33" spans="1:8" x14ac:dyDescent="0.3">
      <c r="A33" s="4" t="s">
        <v>52</v>
      </c>
      <c r="B33" s="4" t="s">
        <v>53</v>
      </c>
      <c r="C33" s="10" t="s">
        <v>23</v>
      </c>
      <c r="D33" s="5">
        <v>93.043999999999997</v>
      </c>
      <c r="E33" s="6">
        <v>1003.768</v>
      </c>
      <c r="F33" s="24">
        <f t="shared" si="0"/>
        <v>1003768</v>
      </c>
      <c r="G33" s="25"/>
      <c r="H33" s="25">
        <v>1003768</v>
      </c>
    </row>
    <row r="34" spans="1:8" x14ac:dyDescent="0.3">
      <c r="A34" s="4"/>
      <c r="B34" s="4" t="s">
        <v>54</v>
      </c>
      <c r="C34" s="10" t="s">
        <v>55</v>
      </c>
      <c r="D34" s="5">
        <v>93.045000000000002</v>
      </c>
      <c r="E34" s="6">
        <v>1204.5219999999999</v>
      </c>
      <c r="F34" s="24">
        <f t="shared" si="0"/>
        <v>1204522</v>
      </c>
      <c r="G34" s="25"/>
      <c r="H34" s="25">
        <v>1204522</v>
      </c>
    </row>
    <row r="35" spans="1:8" x14ac:dyDescent="0.3">
      <c r="A35" s="4"/>
      <c r="B35" s="4" t="s">
        <v>54</v>
      </c>
      <c r="C35" s="10" t="s">
        <v>23</v>
      </c>
      <c r="D35" s="5">
        <v>93.045000000000002</v>
      </c>
      <c r="E35" s="6">
        <v>2409.0439999999999</v>
      </c>
      <c r="F35" s="24">
        <f t="shared" si="0"/>
        <v>2409044</v>
      </c>
      <c r="G35" s="25"/>
      <c r="H35" s="25">
        <v>2409044</v>
      </c>
    </row>
    <row r="36" spans="1:8" x14ac:dyDescent="0.3">
      <c r="A36" s="4"/>
      <c r="B36" s="4" t="s">
        <v>56</v>
      </c>
      <c r="C36" s="10" t="s">
        <v>23</v>
      </c>
      <c r="D36" s="5">
        <v>93.052000000000007</v>
      </c>
      <c r="E36" s="6">
        <v>500</v>
      </c>
      <c r="F36" s="24">
        <f t="shared" si="0"/>
        <v>500000</v>
      </c>
      <c r="G36" s="25"/>
      <c r="H36" s="25">
        <v>500000</v>
      </c>
    </row>
    <row r="37" spans="1:8" x14ac:dyDescent="0.3">
      <c r="A37" s="4"/>
      <c r="B37" s="4" t="s">
        <v>57</v>
      </c>
      <c r="C37" s="10" t="s">
        <v>23</v>
      </c>
      <c r="D37" s="5" t="s">
        <v>58</v>
      </c>
      <c r="E37" s="6">
        <v>100.377</v>
      </c>
      <c r="F37" s="24">
        <f t="shared" si="0"/>
        <v>100377</v>
      </c>
      <c r="G37" s="25"/>
      <c r="H37" s="25">
        <v>100377</v>
      </c>
    </row>
    <row r="38" spans="1:8" x14ac:dyDescent="0.3">
      <c r="A38" s="4"/>
      <c r="B38" s="4" t="s">
        <v>59</v>
      </c>
      <c r="C38" s="10" t="s">
        <v>23</v>
      </c>
      <c r="D38" s="5" t="s">
        <v>60</v>
      </c>
      <c r="E38" s="29">
        <v>305.45400000000001</v>
      </c>
      <c r="F38" s="24">
        <f t="shared" si="0"/>
        <v>305454</v>
      </c>
      <c r="G38" s="25"/>
      <c r="H38" s="25">
        <v>300000</v>
      </c>
    </row>
    <row r="39" spans="1:8" x14ac:dyDescent="0.3">
      <c r="A39" s="4"/>
      <c r="B39" s="4" t="s">
        <v>61</v>
      </c>
      <c r="C39" s="10" t="s">
        <v>23</v>
      </c>
      <c r="D39" s="5" t="s">
        <v>62</v>
      </c>
      <c r="E39" s="6">
        <v>941.29499999999996</v>
      </c>
      <c r="F39" s="27">
        <f t="shared" si="0"/>
        <v>941295</v>
      </c>
      <c r="G39" s="27"/>
      <c r="H39" s="27"/>
    </row>
    <row r="40" spans="1:8" s="22" customFormat="1" ht="8.1" customHeight="1" x14ac:dyDescent="0.3">
      <c r="A40" s="18"/>
      <c r="B40" s="18"/>
      <c r="C40" s="19"/>
      <c r="D40" s="20"/>
      <c r="E40" s="21"/>
      <c r="F40" s="26">
        <f t="shared" si="0"/>
        <v>0</v>
      </c>
      <c r="G40" s="26"/>
      <c r="H40" s="26"/>
    </row>
    <row r="41" spans="1:8" x14ac:dyDescent="0.3">
      <c r="A41" s="4" t="s">
        <v>63</v>
      </c>
      <c r="B41" s="4" t="s">
        <v>64</v>
      </c>
      <c r="C41" s="10" t="s">
        <v>65</v>
      </c>
      <c r="D41" s="5" t="s">
        <v>66</v>
      </c>
      <c r="E41" s="6">
        <v>4567.5</v>
      </c>
      <c r="F41" s="24">
        <f t="shared" si="0"/>
        <v>4567500</v>
      </c>
      <c r="G41" s="25"/>
      <c r="H41" s="25">
        <f t="shared" ref="H41:H42" si="2">F41</f>
        <v>4567500</v>
      </c>
    </row>
    <row r="42" spans="1:8" x14ac:dyDescent="0.3">
      <c r="A42" s="4"/>
      <c r="B42" s="4" t="s">
        <v>64</v>
      </c>
      <c r="C42" s="10" t="s">
        <v>23</v>
      </c>
      <c r="D42" s="5" t="s">
        <v>67</v>
      </c>
      <c r="E42" s="6">
        <v>5075</v>
      </c>
      <c r="F42" s="24">
        <f t="shared" si="0"/>
        <v>5075000</v>
      </c>
      <c r="G42" s="25"/>
      <c r="H42" s="25">
        <f t="shared" si="2"/>
        <v>5075000</v>
      </c>
    </row>
    <row r="43" spans="1:8" x14ac:dyDescent="0.3">
      <c r="A43" s="4"/>
      <c r="B43" s="9" t="s">
        <v>64</v>
      </c>
      <c r="C43" s="10" t="s">
        <v>68</v>
      </c>
      <c r="D43" s="5">
        <v>93.322999999999993</v>
      </c>
      <c r="E43" s="4">
        <v>52673.451000000001</v>
      </c>
      <c r="F43" s="27">
        <f t="shared" si="0"/>
        <v>52673451</v>
      </c>
      <c r="G43" s="27"/>
      <c r="H43" s="27">
        <v>52673451</v>
      </c>
    </row>
    <row r="44" spans="1:8" s="22" customFormat="1" ht="8.1" customHeight="1" x14ac:dyDescent="0.3">
      <c r="A44" s="18"/>
      <c r="B44" s="18"/>
      <c r="C44" s="19"/>
      <c r="D44" s="20"/>
      <c r="E44" s="21"/>
      <c r="F44" s="26">
        <f t="shared" si="0"/>
        <v>0</v>
      </c>
      <c r="G44" s="26"/>
      <c r="H44" s="26"/>
    </row>
    <row r="45" spans="1:8" x14ac:dyDescent="0.3">
      <c r="A45" s="4" t="s">
        <v>69</v>
      </c>
      <c r="B45" s="4" t="s">
        <v>70</v>
      </c>
      <c r="C45" s="10" t="s">
        <v>23</v>
      </c>
      <c r="D45" s="5" t="s">
        <v>71</v>
      </c>
      <c r="E45" s="6">
        <v>54.456000000000003</v>
      </c>
      <c r="F45" s="27">
        <f t="shared" si="0"/>
        <v>54456</v>
      </c>
      <c r="G45" s="27"/>
      <c r="H45" s="27"/>
    </row>
    <row r="46" spans="1:8" x14ac:dyDescent="0.3">
      <c r="A46" s="4"/>
      <c r="B46" s="4" t="s">
        <v>72</v>
      </c>
      <c r="C46" s="10" t="s">
        <v>65</v>
      </c>
      <c r="D46" s="5" t="s">
        <v>73</v>
      </c>
      <c r="E46" s="6">
        <v>0</v>
      </c>
      <c r="F46" s="27">
        <f t="shared" si="0"/>
        <v>0</v>
      </c>
      <c r="G46" s="27"/>
      <c r="H46" s="27"/>
    </row>
    <row r="47" spans="1:8" x14ac:dyDescent="0.3">
      <c r="A47" s="4"/>
      <c r="B47" s="4" t="s">
        <v>74</v>
      </c>
      <c r="C47" s="10" t="s">
        <v>65</v>
      </c>
      <c r="D47" s="5" t="s">
        <v>75</v>
      </c>
      <c r="E47" s="6">
        <v>81.718999999999994</v>
      </c>
      <c r="F47" s="27">
        <f t="shared" si="0"/>
        <v>81719</v>
      </c>
      <c r="G47" s="27"/>
      <c r="H47" s="27">
        <v>81719</v>
      </c>
    </row>
    <row r="48" spans="1:8" x14ac:dyDescent="0.3">
      <c r="A48" s="4"/>
      <c r="B48" s="4" t="s">
        <v>76</v>
      </c>
      <c r="C48" s="10" t="s">
        <v>65</v>
      </c>
      <c r="D48" s="5" t="s">
        <v>77</v>
      </c>
      <c r="E48" s="6">
        <v>161.25</v>
      </c>
      <c r="F48" s="27">
        <f t="shared" si="0"/>
        <v>161250</v>
      </c>
      <c r="G48" s="27"/>
      <c r="H48" s="27"/>
    </row>
    <row r="49" spans="1:8" x14ac:dyDescent="0.3">
      <c r="A49" s="4"/>
      <c r="B49" s="4" t="s">
        <v>78</v>
      </c>
      <c r="C49" s="10" t="s">
        <v>65</v>
      </c>
      <c r="D49" s="5" t="s">
        <v>79</v>
      </c>
      <c r="E49" s="6">
        <v>1083.79</v>
      </c>
      <c r="F49" s="27">
        <f t="shared" si="0"/>
        <v>1083790</v>
      </c>
      <c r="G49" s="27">
        <f>F49</f>
        <v>1083790</v>
      </c>
      <c r="H49" s="27"/>
    </row>
    <row r="50" spans="1:8" x14ac:dyDescent="0.3">
      <c r="A50" s="4"/>
      <c r="B50" s="4" t="s">
        <v>80</v>
      </c>
      <c r="C50" s="10" t="s">
        <v>23</v>
      </c>
      <c r="D50" s="5" t="s">
        <v>79</v>
      </c>
      <c r="E50" s="6">
        <v>12893.115</v>
      </c>
      <c r="F50" s="27">
        <f t="shared" si="0"/>
        <v>12893115</v>
      </c>
      <c r="G50" s="27">
        <f t="shared" ref="G50:G51" si="3">F50</f>
        <v>12893115</v>
      </c>
      <c r="H50" s="27"/>
    </row>
    <row r="51" spans="1:8" x14ac:dyDescent="0.3">
      <c r="A51" s="4"/>
      <c r="B51" t="s">
        <v>81</v>
      </c>
      <c r="C51" t="s">
        <v>68</v>
      </c>
      <c r="D51" s="30" t="s">
        <v>79</v>
      </c>
      <c r="E51">
        <v>4732.7969999999996</v>
      </c>
      <c r="F51" s="27">
        <f t="shared" si="0"/>
        <v>4732797</v>
      </c>
      <c r="G51" s="27">
        <f t="shared" si="3"/>
        <v>4732797</v>
      </c>
      <c r="H51" s="27"/>
    </row>
    <row r="52" spans="1:8" x14ac:dyDescent="0.3">
      <c r="A52" s="4"/>
      <c r="B52" t="s">
        <v>82</v>
      </c>
      <c r="C52" t="s">
        <v>68</v>
      </c>
      <c r="D52" s="30" t="s">
        <v>83</v>
      </c>
      <c r="E52">
        <v>329.71699999999998</v>
      </c>
      <c r="F52" s="27">
        <f t="shared" si="0"/>
        <v>329717</v>
      </c>
      <c r="G52" s="27">
        <f>+F52</f>
        <v>329717</v>
      </c>
      <c r="H52" s="27"/>
    </row>
    <row r="53" spans="1:8" x14ac:dyDescent="0.3">
      <c r="A53" s="4"/>
      <c r="B53" t="s">
        <v>84</v>
      </c>
      <c r="C53" t="s">
        <v>68</v>
      </c>
      <c r="D53"/>
      <c r="E53">
        <v>1928.9949999999999</v>
      </c>
      <c r="F53" s="27">
        <f t="shared" si="0"/>
        <v>1928995</v>
      </c>
      <c r="G53" s="27">
        <f>+F53</f>
        <v>1928995</v>
      </c>
      <c r="H53" s="27"/>
    </row>
    <row r="54" spans="1:8" x14ac:dyDescent="0.3">
      <c r="A54" s="4"/>
      <c r="B54" s="4" t="s">
        <v>85</v>
      </c>
      <c r="C54" s="10" t="s">
        <v>23</v>
      </c>
      <c r="D54" s="5" t="s">
        <v>86</v>
      </c>
      <c r="E54" s="6">
        <v>828.57100000000003</v>
      </c>
      <c r="F54" s="27">
        <f t="shared" si="0"/>
        <v>828571</v>
      </c>
      <c r="G54" s="27"/>
      <c r="H54" s="27"/>
    </row>
    <row r="55" spans="1:8" x14ac:dyDescent="0.3">
      <c r="A55" s="4"/>
      <c r="B55" s="4" t="s">
        <v>87</v>
      </c>
      <c r="C55" s="10" t="s">
        <v>23</v>
      </c>
      <c r="D55" s="5" t="s">
        <v>88</v>
      </c>
      <c r="E55" s="6">
        <v>1602.0229999999999</v>
      </c>
      <c r="F55" s="24">
        <f t="shared" si="0"/>
        <v>1602023</v>
      </c>
      <c r="G55" s="25"/>
      <c r="H55" s="25">
        <v>1602023</v>
      </c>
    </row>
    <row r="56" spans="1:8" x14ac:dyDescent="0.3">
      <c r="A56" s="4"/>
      <c r="B56" s="4" t="s">
        <v>89</v>
      </c>
      <c r="C56" s="10" t="s">
        <v>23</v>
      </c>
      <c r="D56" s="28" t="s">
        <v>90</v>
      </c>
      <c r="E56" s="6">
        <v>90.625</v>
      </c>
      <c r="F56" s="27">
        <f t="shared" si="0"/>
        <v>90625</v>
      </c>
      <c r="G56" s="25"/>
      <c r="H56" s="25"/>
    </row>
    <row r="57" spans="1:8" x14ac:dyDescent="0.3">
      <c r="A57" s="4"/>
      <c r="B57" s="4" t="s">
        <v>91</v>
      </c>
      <c r="C57" s="10" t="s">
        <v>23</v>
      </c>
      <c r="D57" s="28" t="s">
        <v>92</v>
      </c>
      <c r="E57" s="6">
        <v>95.454999999999998</v>
      </c>
      <c r="F57" s="27">
        <f t="shared" si="0"/>
        <v>95455</v>
      </c>
      <c r="G57" s="27"/>
      <c r="H57" s="27"/>
    </row>
    <row r="58" spans="1:8" x14ac:dyDescent="0.3">
      <c r="A58" s="4"/>
      <c r="B58" s="4" t="s">
        <v>93</v>
      </c>
      <c r="C58" s="10" t="s">
        <v>23</v>
      </c>
      <c r="D58" s="28" t="s">
        <v>94</v>
      </c>
      <c r="E58" s="6">
        <v>0</v>
      </c>
      <c r="F58" s="27">
        <f t="shared" si="0"/>
        <v>0</v>
      </c>
      <c r="G58" s="27"/>
      <c r="H58" s="27"/>
    </row>
    <row r="59" spans="1:8" x14ac:dyDescent="0.3">
      <c r="A59" s="4"/>
      <c r="B59" s="4" t="s">
        <v>95</v>
      </c>
      <c r="C59" s="10" t="s">
        <v>23</v>
      </c>
      <c r="D59" s="28" t="s">
        <v>96</v>
      </c>
      <c r="E59" s="6">
        <v>0</v>
      </c>
      <c r="F59" s="27">
        <f t="shared" si="0"/>
        <v>0</v>
      </c>
      <c r="G59" s="27"/>
      <c r="H59" s="27"/>
    </row>
    <row r="60" spans="1:8" x14ac:dyDescent="0.3">
      <c r="A60" s="4"/>
      <c r="B60" s="4" t="s">
        <v>97</v>
      </c>
      <c r="C60" s="10" t="s">
        <v>23</v>
      </c>
      <c r="D60" s="28" t="s">
        <v>96</v>
      </c>
      <c r="E60" s="6">
        <v>0</v>
      </c>
      <c r="F60" s="27">
        <f t="shared" si="0"/>
        <v>0</v>
      </c>
      <c r="G60" s="27"/>
      <c r="H60" s="27"/>
    </row>
    <row r="61" spans="1:8" s="22" customFormat="1" ht="8.1" customHeight="1" x14ac:dyDescent="0.3">
      <c r="A61" s="18"/>
      <c r="B61" s="18"/>
      <c r="C61" s="19"/>
      <c r="D61" s="20"/>
      <c r="E61" s="21"/>
      <c r="F61" s="26">
        <f t="shared" si="0"/>
        <v>0</v>
      </c>
      <c r="G61" s="26"/>
      <c r="H61" s="26"/>
    </row>
    <row r="62" spans="1:8" x14ac:dyDescent="0.3">
      <c r="A62" s="4" t="s">
        <v>98</v>
      </c>
      <c r="B62" s="4" t="s">
        <v>99</v>
      </c>
      <c r="C62" s="10" t="s">
        <v>23</v>
      </c>
      <c r="D62" s="5" t="s">
        <v>100</v>
      </c>
      <c r="E62" s="6">
        <v>0</v>
      </c>
      <c r="F62" s="27">
        <f t="shared" si="0"/>
        <v>0</v>
      </c>
      <c r="G62" s="27"/>
      <c r="H62" s="27"/>
    </row>
    <row r="63" spans="1:8" x14ac:dyDescent="0.3">
      <c r="A63" s="4"/>
      <c r="B63" s="4" t="s">
        <v>101</v>
      </c>
      <c r="C63" s="10" t="s">
        <v>23</v>
      </c>
      <c r="D63" s="5" t="s">
        <v>100</v>
      </c>
      <c r="E63" s="6">
        <v>0</v>
      </c>
      <c r="F63" s="27">
        <f t="shared" si="0"/>
        <v>0</v>
      </c>
      <c r="G63" s="27"/>
      <c r="H63" s="27"/>
    </row>
    <row r="64" spans="1:8" x14ac:dyDescent="0.3">
      <c r="A64" s="4"/>
      <c r="B64" s="4" t="s">
        <v>102</v>
      </c>
      <c r="C64" s="10" t="s">
        <v>23</v>
      </c>
      <c r="D64" s="5" t="s">
        <v>103</v>
      </c>
      <c r="E64" s="6">
        <v>0</v>
      </c>
      <c r="F64" s="27">
        <f t="shared" si="0"/>
        <v>0</v>
      </c>
      <c r="G64" s="27"/>
      <c r="H64" s="27"/>
    </row>
    <row r="65" spans="1:8" s="22" customFormat="1" ht="8.1" customHeight="1" x14ac:dyDescent="0.3">
      <c r="A65" s="18"/>
      <c r="B65" s="18"/>
      <c r="C65" s="19"/>
      <c r="D65" s="20"/>
      <c r="E65" s="21"/>
      <c r="F65" s="26"/>
      <c r="G65" s="26"/>
      <c r="H65" s="26"/>
    </row>
    <row r="66" spans="1:8" x14ac:dyDescent="0.3">
      <c r="A66" s="4" t="s">
        <v>104</v>
      </c>
      <c r="B66" s="4" t="s">
        <v>105</v>
      </c>
      <c r="C66" s="10" t="s">
        <v>23</v>
      </c>
      <c r="D66" s="5" t="s">
        <v>20</v>
      </c>
      <c r="E66" s="6">
        <v>145763.81200000001</v>
      </c>
      <c r="F66" s="24">
        <f t="shared" si="0"/>
        <v>145763812</v>
      </c>
      <c r="G66" s="25">
        <f>+F66-H66</f>
        <v>145433699.68000001</v>
      </c>
      <c r="H66" s="25">
        <v>330112.32</v>
      </c>
    </row>
    <row r="67" spans="1:8" x14ac:dyDescent="0.3">
      <c r="A67" s="4"/>
      <c r="B67" s="4" t="s">
        <v>106</v>
      </c>
      <c r="C67" s="10" t="s">
        <v>23</v>
      </c>
      <c r="D67" s="5" t="s">
        <v>20</v>
      </c>
      <c r="E67" s="29">
        <v>9100</v>
      </c>
      <c r="F67" s="27">
        <f t="shared" si="0"/>
        <v>9100000</v>
      </c>
      <c r="G67" s="25"/>
      <c r="H67" s="25"/>
    </row>
    <row r="68" spans="1:8" x14ac:dyDescent="0.3">
      <c r="A68" s="4"/>
      <c r="B68" s="4" t="s">
        <v>107</v>
      </c>
      <c r="C68" s="10" t="s">
        <v>23</v>
      </c>
      <c r="D68" s="5"/>
      <c r="E68" s="31">
        <v>141856.11499999999</v>
      </c>
      <c r="F68" s="24">
        <f t="shared" si="0"/>
        <v>141856115</v>
      </c>
      <c r="G68" s="25">
        <f>F68</f>
        <v>141856115</v>
      </c>
      <c r="H68" s="25"/>
    </row>
    <row r="69" spans="1:8" x14ac:dyDescent="0.3">
      <c r="A69" s="4"/>
      <c r="B69" s="4" t="s">
        <v>108</v>
      </c>
      <c r="C69" s="4" t="s">
        <v>23</v>
      </c>
      <c r="D69" s="5"/>
      <c r="E69" s="29">
        <v>17907.5</v>
      </c>
      <c r="F69" s="27">
        <f>E69*1000</f>
        <v>17907500</v>
      </c>
      <c r="G69" s="25">
        <f>+F69</f>
        <v>17907500</v>
      </c>
      <c r="H69" s="25"/>
    </row>
    <row r="70" spans="1:8" x14ac:dyDescent="0.3">
      <c r="A70" s="4"/>
      <c r="B70" s="32" t="s">
        <v>109</v>
      </c>
      <c r="C70" s="32" t="s">
        <v>23</v>
      </c>
      <c r="D70" s="33"/>
      <c r="E70">
        <v>72021.915500000003</v>
      </c>
      <c r="F70" s="27">
        <f>E70*1000</f>
        <v>72021915.5</v>
      </c>
      <c r="G70" s="25">
        <f>+F70</f>
        <v>72021915.5</v>
      </c>
      <c r="H70" s="25"/>
    </row>
    <row r="71" spans="1:8" x14ac:dyDescent="0.3">
      <c r="A71" s="4"/>
      <c r="B71" s="4" t="s">
        <v>110</v>
      </c>
      <c r="C71" s="4" t="s">
        <v>23</v>
      </c>
      <c r="D71" s="5" t="s">
        <v>111</v>
      </c>
      <c r="E71" s="6">
        <v>2991.576</v>
      </c>
      <c r="F71" s="24">
        <f t="shared" si="0"/>
        <v>2991576</v>
      </c>
      <c r="G71" s="25">
        <f>F71</f>
        <v>2991576</v>
      </c>
      <c r="H71" s="25"/>
    </row>
    <row r="72" spans="1:8" s="22" customFormat="1" ht="8.1" customHeight="1" x14ac:dyDescent="0.3">
      <c r="A72" s="18"/>
      <c r="B72" s="18"/>
      <c r="C72" s="19"/>
      <c r="D72" s="20"/>
      <c r="E72" s="21"/>
      <c r="F72" s="26">
        <f t="shared" si="0"/>
        <v>0</v>
      </c>
      <c r="G72" s="26"/>
      <c r="H72" s="26"/>
    </row>
    <row r="73" spans="1:8" x14ac:dyDescent="0.3">
      <c r="A73" s="4" t="s">
        <v>112</v>
      </c>
      <c r="B73" s="4" t="s">
        <v>113</v>
      </c>
      <c r="C73" s="10" t="s">
        <v>114</v>
      </c>
      <c r="D73" s="5" t="s">
        <v>115</v>
      </c>
      <c r="E73" s="6">
        <v>1917.6904999999999</v>
      </c>
      <c r="F73" s="24">
        <f t="shared" si="0"/>
        <v>1917690.5</v>
      </c>
      <c r="G73" s="25"/>
      <c r="H73" s="25">
        <v>1917691</v>
      </c>
    </row>
    <row r="74" spans="1:8" x14ac:dyDescent="0.3">
      <c r="A74" s="4"/>
      <c r="B74" s="4" t="s">
        <v>116</v>
      </c>
      <c r="C74" s="10" t="s">
        <v>114</v>
      </c>
      <c r="D74" s="5" t="s">
        <v>115</v>
      </c>
      <c r="E74" s="6">
        <v>1917.6904999999999</v>
      </c>
      <c r="F74" s="24">
        <f t="shared" si="0"/>
        <v>1917690.5</v>
      </c>
      <c r="G74" s="25"/>
      <c r="H74" s="25">
        <f>F74</f>
        <v>1917690.5</v>
      </c>
    </row>
    <row r="75" spans="1:8" x14ac:dyDescent="0.3">
      <c r="A75" s="4"/>
      <c r="B75" s="4" t="s">
        <v>117</v>
      </c>
      <c r="C75" s="4" t="s">
        <v>118</v>
      </c>
      <c r="D75" s="5">
        <v>17.225000000000001</v>
      </c>
      <c r="E75" s="29">
        <v>382.57900000000001</v>
      </c>
      <c r="F75" s="27">
        <f t="shared" si="0"/>
        <v>382579</v>
      </c>
      <c r="G75" s="27"/>
      <c r="H75" s="27"/>
    </row>
    <row r="76" spans="1:8" x14ac:dyDescent="0.3">
      <c r="A76" s="4"/>
      <c r="B76" s="4" t="s">
        <v>119</v>
      </c>
      <c r="C76" s="10" t="s">
        <v>23</v>
      </c>
      <c r="D76" s="5" t="s">
        <v>120</v>
      </c>
      <c r="E76" s="4">
        <v>1500</v>
      </c>
      <c r="F76" s="27">
        <f t="shared" si="0"/>
        <v>1500000</v>
      </c>
      <c r="G76" s="27"/>
      <c r="H76" s="27">
        <v>1500000</v>
      </c>
    </row>
    <row r="77" spans="1:8" s="22" customFormat="1" ht="8.1" customHeight="1" x14ac:dyDescent="0.3">
      <c r="A77" s="18"/>
      <c r="B77" s="18"/>
      <c r="C77" s="19"/>
      <c r="D77" s="20"/>
      <c r="E77" s="21"/>
      <c r="F77" s="26">
        <f t="shared" si="0"/>
        <v>0</v>
      </c>
      <c r="G77" s="26"/>
      <c r="H77" s="26"/>
    </row>
    <row r="78" spans="1:8" x14ac:dyDescent="0.3">
      <c r="A78" s="4" t="s">
        <v>121</v>
      </c>
      <c r="B78" s="4" t="s">
        <v>122</v>
      </c>
      <c r="C78" s="10" t="s">
        <v>123</v>
      </c>
      <c r="D78" s="5">
        <v>16.738</v>
      </c>
      <c r="E78" s="6">
        <v>3266.8789999999999</v>
      </c>
      <c r="F78" s="27">
        <f t="shared" si="0"/>
        <v>3266879</v>
      </c>
      <c r="G78" s="27"/>
      <c r="H78" s="27"/>
    </row>
    <row r="79" spans="1:8" x14ac:dyDescent="0.3">
      <c r="A79" s="4"/>
      <c r="B79" s="4" t="s">
        <v>124</v>
      </c>
      <c r="C79" s="10" t="s">
        <v>123</v>
      </c>
      <c r="D79" s="5">
        <v>16.738</v>
      </c>
      <c r="E79" s="6">
        <v>1135.817</v>
      </c>
      <c r="F79" s="27">
        <f t="shared" si="0"/>
        <v>1135817</v>
      </c>
      <c r="G79" s="27"/>
      <c r="H79" s="27"/>
    </row>
    <row r="80" spans="1:8" s="22" customFormat="1" ht="8.1" customHeight="1" x14ac:dyDescent="0.3">
      <c r="A80" s="18"/>
      <c r="B80" s="18"/>
      <c r="C80" s="19"/>
      <c r="D80" s="20"/>
      <c r="E80" s="21"/>
      <c r="F80" s="26">
        <f t="shared" si="0"/>
        <v>0</v>
      </c>
      <c r="G80" s="26"/>
      <c r="H80" s="26"/>
    </row>
    <row r="81" spans="1:8" x14ac:dyDescent="0.3">
      <c r="A81" s="4" t="s">
        <v>125</v>
      </c>
      <c r="B81" s="4" t="s">
        <v>126</v>
      </c>
      <c r="C81" s="10" t="s">
        <v>127</v>
      </c>
      <c r="D81" s="5" t="s">
        <v>128</v>
      </c>
      <c r="E81" s="6">
        <v>1428.3920000000001</v>
      </c>
      <c r="F81" s="27">
        <f t="shared" si="0"/>
        <v>1428392</v>
      </c>
      <c r="G81" s="27"/>
      <c r="H81" s="27"/>
    </row>
    <row r="82" spans="1:8" x14ac:dyDescent="0.3">
      <c r="A82" s="4"/>
      <c r="B82" s="4" t="s">
        <v>126</v>
      </c>
      <c r="C82" s="10" t="s">
        <v>129</v>
      </c>
      <c r="D82" s="5" t="s">
        <v>128</v>
      </c>
      <c r="E82" s="4">
        <v>1607.48</v>
      </c>
      <c r="F82" s="27">
        <f t="shared" ref="F82:F122" si="4">E82*1000</f>
        <v>1607480</v>
      </c>
      <c r="G82" s="27"/>
      <c r="H82" s="27"/>
    </row>
    <row r="83" spans="1:8" x14ac:dyDescent="0.3">
      <c r="A83" s="4"/>
      <c r="B83" s="4" t="s">
        <v>130</v>
      </c>
      <c r="C83" s="10" t="s">
        <v>127</v>
      </c>
      <c r="D83" s="5">
        <v>10.557</v>
      </c>
      <c r="E83" s="6">
        <v>1165.1988825883923</v>
      </c>
      <c r="F83" s="27">
        <f t="shared" si="4"/>
        <v>1165198.8825883924</v>
      </c>
      <c r="G83" s="27"/>
      <c r="H83" s="27"/>
    </row>
    <row r="84" spans="1:8" s="22" customFormat="1" ht="8.1" customHeight="1" x14ac:dyDescent="0.3">
      <c r="A84" s="18"/>
      <c r="B84" s="18"/>
      <c r="C84" s="19"/>
      <c r="D84" s="20"/>
      <c r="E84" s="21"/>
      <c r="F84" s="26">
        <f t="shared" si="4"/>
        <v>0</v>
      </c>
      <c r="G84" s="26"/>
      <c r="H84" s="26"/>
    </row>
    <row r="85" spans="1:8" x14ac:dyDescent="0.3">
      <c r="A85" t="s">
        <v>131</v>
      </c>
      <c r="B85" t="s">
        <v>132</v>
      </c>
      <c r="C85" t="s">
        <v>123</v>
      </c>
      <c r="D85" s="30" t="s">
        <v>133</v>
      </c>
      <c r="E85" s="31">
        <v>2700</v>
      </c>
      <c r="F85" s="27">
        <f t="shared" si="4"/>
        <v>2700000</v>
      </c>
      <c r="G85" s="27"/>
      <c r="H85" s="27"/>
    </row>
    <row r="86" spans="1:8" x14ac:dyDescent="0.3">
      <c r="A86" s="4"/>
      <c r="B86" s="4" t="s">
        <v>134</v>
      </c>
      <c r="C86" s="10" t="s">
        <v>123</v>
      </c>
      <c r="D86" s="5" t="s">
        <v>135</v>
      </c>
      <c r="E86" s="6">
        <v>287</v>
      </c>
      <c r="F86" s="27">
        <f t="shared" si="4"/>
        <v>287000</v>
      </c>
      <c r="G86" s="27"/>
      <c r="H86" s="27"/>
    </row>
    <row r="87" spans="1:8" x14ac:dyDescent="0.3">
      <c r="A87" s="4"/>
      <c r="B87" s="4" t="s">
        <v>136</v>
      </c>
      <c r="C87" s="10"/>
      <c r="D87" s="35" t="s">
        <v>20</v>
      </c>
      <c r="E87" s="29">
        <v>20308.512999999999</v>
      </c>
      <c r="F87" s="27">
        <f t="shared" si="4"/>
        <v>20308513</v>
      </c>
      <c r="G87" s="27"/>
      <c r="H87" s="27"/>
    </row>
    <row r="88" spans="1:8" s="22" customFormat="1" ht="8.1" customHeight="1" x14ac:dyDescent="0.3">
      <c r="A88" s="18"/>
      <c r="B88" s="18"/>
      <c r="C88" s="19"/>
      <c r="D88" s="20"/>
      <c r="E88" s="21"/>
      <c r="F88" s="26">
        <f t="shared" si="4"/>
        <v>0</v>
      </c>
      <c r="G88" s="26"/>
      <c r="H88" s="26"/>
    </row>
    <row r="89" spans="1:8" x14ac:dyDescent="0.3">
      <c r="A89" s="4" t="s">
        <v>137</v>
      </c>
      <c r="B89" s="4" t="s">
        <v>138</v>
      </c>
      <c r="C89" s="10" t="s">
        <v>139</v>
      </c>
      <c r="D89" s="5">
        <v>97.042000000000002</v>
      </c>
      <c r="E89" s="6">
        <v>993.06901408450676</v>
      </c>
      <c r="F89" s="24">
        <f t="shared" si="4"/>
        <v>993069.01408450678</v>
      </c>
      <c r="G89" s="25"/>
      <c r="H89" s="25">
        <v>993069</v>
      </c>
    </row>
    <row r="90" spans="1:8" x14ac:dyDescent="0.3">
      <c r="A90" s="4"/>
      <c r="B90" s="4" t="s">
        <v>140</v>
      </c>
      <c r="C90" s="10" t="s">
        <v>139</v>
      </c>
      <c r="D90" s="5">
        <v>97.024000000000001</v>
      </c>
      <c r="E90" s="6">
        <v>607.82309919042791</v>
      </c>
      <c r="F90" s="27">
        <f t="shared" si="4"/>
        <v>607823.09919042792</v>
      </c>
      <c r="G90" s="27"/>
      <c r="H90" s="27"/>
    </row>
    <row r="91" spans="1:8" x14ac:dyDescent="0.3">
      <c r="A91" s="4"/>
      <c r="B91" s="4" t="s">
        <v>141</v>
      </c>
      <c r="C91" s="10" t="s">
        <v>139</v>
      </c>
      <c r="D91" s="5" t="s">
        <v>142</v>
      </c>
      <c r="E91" s="6">
        <v>0</v>
      </c>
      <c r="F91" s="27">
        <f t="shared" si="4"/>
        <v>0</v>
      </c>
      <c r="G91" s="27"/>
      <c r="H91" s="27"/>
    </row>
    <row r="92" spans="1:8" s="22" customFormat="1" ht="8.1" customHeight="1" x14ac:dyDescent="0.3">
      <c r="A92" s="18"/>
      <c r="B92" s="18"/>
      <c r="C92" s="19"/>
      <c r="D92" s="20"/>
      <c r="E92" s="21"/>
      <c r="F92" s="26"/>
      <c r="G92" s="26"/>
      <c r="H92" s="26"/>
    </row>
    <row r="93" spans="1:8" x14ac:dyDescent="0.3">
      <c r="A93" s="4" t="s">
        <v>143</v>
      </c>
      <c r="B93" s="4" t="s">
        <v>144</v>
      </c>
      <c r="C93" s="10" t="s">
        <v>145</v>
      </c>
      <c r="D93" s="5">
        <v>14.218</v>
      </c>
      <c r="E93" s="6">
        <v>3705.7289999999998</v>
      </c>
      <c r="F93" s="27">
        <f t="shared" si="4"/>
        <v>3705729</v>
      </c>
      <c r="G93" s="27"/>
      <c r="H93" s="27"/>
    </row>
    <row r="94" spans="1:8" x14ac:dyDescent="0.3">
      <c r="A94" s="4"/>
      <c r="B94" s="4" t="s">
        <v>146</v>
      </c>
      <c r="C94" s="10" t="s">
        <v>145</v>
      </c>
      <c r="D94" s="5">
        <v>14.228</v>
      </c>
      <c r="E94" s="6">
        <v>11372.518</v>
      </c>
      <c r="F94" s="24">
        <f t="shared" si="4"/>
        <v>11372518</v>
      </c>
      <c r="G94" s="27"/>
      <c r="H94" s="27"/>
    </row>
    <row r="95" spans="1:8" x14ac:dyDescent="0.3">
      <c r="A95" s="4"/>
      <c r="B95" s="34" t="s">
        <v>147</v>
      </c>
      <c r="C95" s="10" t="s">
        <v>145</v>
      </c>
      <c r="D95" s="5">
        <v>14.231</v>
      </c>
      <c r="E95" s="6">
        <v>1578.1590000000001</v>
      </c>
      <c r="F95" s="27">
        <f t="shared" si="4"/>
        <v>1578159</v>
      </c>
      <c r="G95" s="27"/>
      <c r="H95" s="27"/>
    </row>
    <row r="96" spans="1:8" x14ac:dyDescent="0.3">
      <c r="A96" s="4"/>
      <c r="B96" s="4" t="s">
        <v>148</v>
      </c>
      <c r="C96" s="10" t="s">
        <v>145</v>
      </c>
      <c r="D96" s="5">
        <v>14.231</v>
      </c>
      <c r="E96" s="6">
        <v>12628.444</v>
      </c>
      <c r="F96" s="27">
        <f t="shared" si="4"/>
        <v>12628444</v>
      </c>
      <c r="G96" s="27"/>
      <c r="H96" s="27"/>
    </row>
    <row r="97" spans="1:8" x14ac:dyDescent="0.3">
      <c r="A97" s="4"/>
      <c r="B97" s="4" t="s">
        <v>149</v>
      </c>
      <c r="C97" s="10" t="s">
        <v>145</v>
      </c>
      <c r="D97" s="5" t="s">
        <v>150</v>
      </c>
      <c r="E97" s="6">
        <v>2458.7840000000001</v>
      </c>
      <c r="F97" s="27">
        <f t="shared" si="4"/>
        <v>2458784</v>
      </c>
      <c r="G97" s="27"/>
      <c r="H97" s="27"/>
    </row>
    <row r="98" spans="1:8" x14ac:dyDescent="0.3">
      <c r="A98" s="4"/>
      <c r="B98" s="34" t="s">
        <v>151</v>
      </c>
      <c r="C98" s="10" t="s">
        <v>145</v>
      </c>
      <c r="D98" s="5" t="s">
        <v>152</v>
      </c>
      <c r="E98" s="6">
        <v>1854.7360000000001</v>
      </c>
      <c r="F98" s="27">
        <f t="shared" si="4"/>
        <v>1854736</v>
      </c>
      <c r="G98" s="27"/>
      <c r="H98" s="27"/>
    </row>
    <row r="99" spans="1:8" x14ac:dyDescent="0.3">
      <c r="A99" s="4"/>
      <c r="B99" s="9" t="s">
        <v>153</v>
      </c>
      <c r="C99" s="10" t="s">
        <v>145</v>
      </c>
      <c r="D99" s="5" t="s">
        <v>154</v>
      </c>
      <c r="E99" s="6">
        <v>568.72500000000002</v>
      </c>
      <c r="F99" s="27">
        <f t="shared" si="4"/>
        <v>568725</v>
      </c>
      <c r="G99" s="27"/>
      <c r="H99" s="27"/>
    </row>
    <row r="100" spans="1:8" x14ac:dyDescent="0.3">
      <c r="A100" s="4"/>
      <c r="B100" s="4" t="s">
        <v>155</v>
      </c>
      <c r="C100" s="10" t="s">
        <v>145</v>
      </c>
      <c r="D100" s="5">
        <v>14.241</v>
      </c>
      <c r="E100" s="6">
        <v>0</v>
      </c>
      <c r="F100" s="27">
        <f t="shared" si="4"/>
        <v>0</v>
      </c>
      <c r="G100" s="27"/>
      <c r="H100" s="27"/>
    </row>
    <row r="101" spans="1:8" x14ac:dyDescent="0.3">
      <c r="A101" s="4"/>
      <c r="B101" s="4" t="s">
        <v>156</v>
      </c>
      <c r="C101" s="10" t="s">
        <v>145</v>
      </c>
      <c r="D101" s="5" t="s">
        <v>157</v>
      </c>
      <c r="E101" s="6">
        <v>0</v>
      </c>
      <c r="F101" s="27">
        <f t="shared" si="4"/>
        <v>0</v>
      </c>
      <c r="G101" s="27"/>
      <c r="H101" s="27"/>
    </row>
    <row r="102" spans="1:8" s="22" customFormat="1" ht="8.1" customHeight="1" x14ac:dyDescent="0.3">
      <c r="A102" s="18"/>
      <c r="B102" s="18"/>
      <c r="C102" s="19"/>
      <c r="D102" s="20"/>
      <c r="E102" s="21"/>
      <c r="F102" s="26">
        <f t="shared" si="4"/>
        <v>0</v>
      </c>
      <c r="G102" s="26"/>
      <c r="H102" s="26"/>
    </row>
    <row r="103" spans="1:8" x14ac:dyDescent="0.3">
      <c r="A103" s="4" t="s">
        <v>158</v>
      </c>
      <c r="B103" s="4" t="s">
        <v>159</v>
      </c>
      <c r="C103" s="10" t="s">
        <v>145</v>
      </c>
      <c r="D103" s="5" t="s">
        <v>160</v>
      </c>
      <c r="E103" s="6">
        <v>60373.374000000003</v>
      </c>
      <c r="F103" s="27">
        <f t="shared" si="4"/>
        <v>60373374</v>
      </c>
      <c r="G103" s="27"/>
      <c r="H103" s="27"/>
    </row>
    <row r="104" spans="1:8" x14ac:dyDescent="0.3">
      <c r="A104" s="4"/>
      <c r="B104" s="4" t="s">
        <v>161</v>
      </c>
      <c r="C104" s="10" t="s">
        <v>145</v>
      </c>
      <c r="D104" s="5" t="s">
        <v>162</v>
      </c>
      <c r="E104" s="6">
        <v>24554.812999999998</v>
      </c>
      <c r="F104" s="24">
        <f t="shared" si="4"/>
        <v>24554813</v>
      </c>
      <c r="G104" s="25"/>
      <c r="H104" s="25">
        <f>F104</f>
        <v>24554813</v>
      </c>
    </row>
    <row r="105" spans="1:8" x14ac:dyDescent="0.3">
      <c r="A105" s="4"/>
      <c r="B105" s="4" t="s">
        <v>163</v>
      </c>
      <c r="C105" s="10" t="s">
        <v>145</v>
      </c>
      <c r="D105" s="5" t="s">
        <v>164</v>
      </c>
      <c r="E105" s="6">
        <v>36168.767188479105</v>
      </c>
      <c r="F105" s="27">
        <f t="shared" si="4"/>
        <v>36168767.188479103</v>
      </c>
      <c r="G105" s="27"/>
      <c r="H105" s="27"/>
    </row>
    <row r="106" spans="1:8" s="22" customFormat="1" ht="8.1" customHeight="1" x14ac:dyDescent="0.3">
      <c r="A106" s="18"/>
      <c r="B106" s="18"/>
      <c r="C106" s="19"/>
      <c r="D106" s="20"/>
      <c r="E106" s="21"/>
      <c r="F106" s="26">
        <f t="shared" si="4"/>
        <v>0</v>
      </c>
      <c r="G106" s="26"/>
      <c r="H106" s="26"/>
    </row>
    <row r="107" spans="1:8" x14ac:dyDescent="0.3">
      <c r="A107" s="4" t="s">
        <v>165</v>
      </c>
      <c r="B107" s="4" t="s">
        <v>166</v>
      </c>
      <c r="C107" s="10" t="s">
        <v>167</v>
      </c>
      <c r="D107" s="5">
        <v>90.400999999999996</v>
      </c>
      <c r="E107" s="6">
        <v>3292.585</v>
      </c>
      <c r="F107" s="24">
        <f t="shared" si="4"/>
        <v>3292585</v>
      </c>
      <c r="G107" s="25"/>
      <c r="H107" s="25">
        <f>F107</f>
        <v>3292585</v>
      </c>
    </row>
    <row r="108" spans="1:8" x14ac:dyDescent="0.3">
      <c r="A108" s="4"/>
      <c r="B108" s="4" t="s">
        <v>168</v>
      </c>
      <c r="C108" s="10" t="s">
        <v>23</v>
      </c>
      <c r="D108" s="5" t="s">
        <v>169</v>
      </c>
      <c r="E108" s="6">
        <v>121.461</v>
      </c>
      <c r="F108" s="24">
        <f t="shared" si="4"/>
        <v>121461</v>
      </c>
      <c r="G108" s="25"/>
      <c r="H108" s="25">
        <f t="shared" ref="H108:H109" si="5">F108</f>
        <v>121461</v>
      </c>
    </row>
    <row r="109" spans="1:8" x14ac:dyDescent="0.3">
      <c r="A109" s="4"/>
      <c r="B109" s="4" t="s">
        <v>170</v>
      </c>
      <c r="C109" s="10" t="s">
        <v>171</v>
      </c>
      <c r="D109" s="5" t="s">
        <v>172</v>
      </c>
      <c r="E109" s="6">
        <v>426.8</v>
      </c>
      <c r="F109" s="24">
        <f t="shared" si="4"/>
        <v>426800</v>
      </c>
      <c r="G109" s="25"/>
      <c r="H109" s="25">
        <f t="shared" si="5"/>
        <v>426800</v>
      </c>
    </row>
    <row r="110" spans="1:8" x14ac:dyDescent="0.3">
      <c r="A110" s="4"/>
      <c r="B110" s="4" t="s">
        <v>173</v>
      </c>
      <c r="C110" s="10" t="s">
        <v>171</v>
      </c>
      <c r="D110" s="5" t="s">
        <v>174</v>
      </c>
      <c r="E110" s="6">
        <v>423.4</v>
      </c>
      <c r="F110" s="27">
        <f t="shared" si="4"/>
        <v>423400</v>
      </c>
      <c r="G110" s="27"/>
      <c r="H110" s="27"/>
    </row>
    <row r="111" spans="1:8" hidden="1" x14ac:dyDescent="0.3">
      <c r="A111" s="4"/>
      <c r="B111" s="4"/>
      <c r="C111" s="10"/>
      <c r="D111" s="5"/>
      <c r="E111" s="6"/>
      <c r="F111" s="27"/>
      <c r="G111" s="27"/>
      <c r="H111" s="27"/>
    </row>
    <row r="112" spans="1:8" hidden="1" x14ac:dyDescent="0.3">
      <c r="A112" s="4"/>
      <c r="B112" s="4"/>
      <c r="C112" s="10"/>
      <c r="D112" s="5"/>
      <c r="E112" s="6"/>
      <c r="F112" s="27"/>
      <c r="G112" s="27"/>
      <c r="H112" s="27"/>
    </row>
    <row r="113" spans="1:8" s="22" customFormat="1" ht="8.1" customHeight="1" x14ac:dyDescent="0.3">
      <c r="A113" s="18"/>
      <c r="B113" s="18"/>
      <c r="C113" s="19"/>
      <c r="D113" s="20"/>
      <c r="E113" s="21"/>
      <c r="F113" s="26">
        <f t="shared" si="4"/>
        <v>0</v>
      </c>
      <c r="G113" s="26"/>
      <c r="H113" s="26"/>
    </row>
    <row r="114" spans="1:8" x14ac:dyDescent="0.3">
      <c r="A114" s="4" t="s">
        <v>175</v>
      </c>
      <c r="B114" s="34" t="s">
        <v>176</v>
      </c>
      <c r="C114" s="10" t="s">
        <v>177</v>
      </c>
      <c r="D114" s="5" t="s">
        <v>20</v>
      </c>
      <c r="E114" s="36">
        <v>2248276.3420000002</v>
      </c>
      <c r="F114" s="27">
        <f t="shared" si="4"/>
        <v>2248276342</v>
      </c>
      <c r="G114" s="27">
        <f>+F114</f>
        <v>2248276342</v>
      </c>
      <c r="H114" s="27"/>
    </row>
    <row r="115" spans="1:8" x14ac:dyDescent="0.3">
      <c r="A115" s="4"/>
      <c r="B115" s="34" t="s">
        <v>178</v>
      </c>
      <c r="C115" s="10" t="s">
        <v>179</v>
      </c>
      <c r="D115" s="5" t="s">
        <v>20</v>
      </c>
      <c r="E115" s="6">
        <v>473388.3</v>
      </c>
      <c r="F115" s="27">
        <f t="shared" si="4"/>
        <v>473388300</v>
      </c>
      <c r="G115" s="27">
        <f>+F115</f>
        <v>473388300</v>
      </c>
      <c r="H115" s="27"/>
    </row>
    <row r="116" spans="1:8" x14ac:dyDescent="0.3">
      <c r="A116" s="4"/>
      <c r="B116" s="34" t="s">
        <v>180</v>
      </c>
      <c r="C116" s="10" t="s">
        <v>179</v>
      </c>
      <c r="D116" s="5" t="s">
        <v>20</v>
      </c>
      <c r="E116" s="6">
        <v>51331</v>
      </c>
      <c r="F116" s="27">
        <f t="shared" si="4"/>
        <v>51331000</v>
      </c>
      <c r="G116" s="27">
        <f>+F116</f>
        <v>51331000</v>
      </c>
      <c r="H116" s="27"/>
    </row>
    <row r="117" spans="1:8" s="22" customFormat="1" ht="6.9" customHeight="1" x14ac:dyDescent="0.3">
      <c r="A117" s="18"/>
      <c r="B117" s="18"/>
      <c r="C117" s="19"/>
      <c r="D117" s="20"/>
      <c r="E117" s="21"/>
      <c r="F117" s="26">
        <f t="shared" si="4"/>
        <v>0</v>
      </c>
      <c r="G117" s="26"/>
      <c r="H117" s="26"/>
    </row>
    <row r="118" spans="1:8" x14ac:dyDescent="0.3">
      <c r="A118" s="4" t="s">
        <v>181</v>
      </c>
      <c r="B118" s="4" t="s">
        <v>182</v>
      </c>
      <c r="C118" s="10" t="s">
        <v>183</v>
      </c>
      <c r="D118" s="5" t="s">
        <v>20</v>
      </c>
      <c r="E118" s="6">
        <v>1113700</v>
      </c>
      <c r="F118" s="27">
        <f t="shared" si="4"/>
        <v>1113700000</v>
      </c>
      <c r="G118" s="27">
        <f>F118</f>
        <v>1113700000</v>
      </c>
      <c r="H118" s="27"/>
    </row>
    <row r="119" spans="1:8" s="22" customFormat="1" ht="6.9" customHeight="1" x14ac:dyDescent="0.3">
      <c r="A119" s="18"/>
      <c r="B119" s="18"/>
      <c r="C119" s="19"/>
      <c r="D119" s="20"/>
      <c r="E119" s="21"/>
      <c r="F119" s="26">
        <f t="shared" si="4"/>
        <v>0</v>
      </c>
      <c r="G119" s="26"/>
      <c r="H119" s="26"/>
    </row>
    <row r="120" spans="1:8" s="38" customFormat="1" x14ac:dyDescent="0.3">
      <c r="A120" s="32" t="s">
        <v>181</v>
      </c>
      <c r="B120" s="32" t="s">
        <v>184</v>
      </c>
      <c r="C120" s="32" t="s">
        <v>185</v>
      </c>
      <c r="D120" s="33" t="s">
        <v>20</v>
      </c>
      <c r="E120">
        <v>9472.5864700000002</v>
      </c>
      <c r="F120" s="27">
        <f t="shared" si="4"/>
        <v>9472586.4700000007</v>
      </c>
      <c r="G120" s="37">
        <f>+F120</f>
        <v>9472586.4700000007</v>
      </c>
      <c r="H120" s="23"/>
    </row>
    <row r="121" spans="1:8" s="38" customFormat="1" x14ac:dyDescent="0.3">
      <c r="A121" s="32"/>
      <c r="B121" s="32" t="s">
        <v>186</v>
      </c>
      <c r="C121" s="32" t="s">
        <v>187</v>
      </c>
      <c r="D121" s="33" t="s">
        <v>188</v>
      </c>
      <c r="E121" s="36">
        <f>+(11508646*2)/1000+10555022/1000</f>
        <v>33572.313999999998</v>
      </c>
      <c r="F121" s="27">
        <f t="shared" si="4"/>
        <v>33572314</v>
      </c>
      <c r="G121" s="23"/>
      <c r="H121" s="37">
        <f>+F121</f>
        <v>33572314</v>
      </c>
    </row>
    <row r="122" spans="1:8" s="38" customFormat="1" x14ac:dyDescent="0.3">
      <c r="A122" s="32" t="s">
        <v>125</v>
      </c>
      <c r="B122" s="32" t="s">
        <v>189</v>
      </c>
      <c r="C122" s="32" t="s">
        <v>190</v>
      </c>
      <c r="D122" s="33"/>
      <c r="E122" s="36">
        <f>15400+1500</f>
        <v>16900</v>
      </c>
      <c r="F122" s="27">
        <f t="shared" si="4"/>
        <v>16900000</v>
      </c>
      <c r="G122" s="23"/>
      <c r="H122" s="37">
        <f>+F122</f>
        <v>16900000</v>
      </c>
    </row>
    <row r="123" spans="1:8" s="22" customFormat="1" ht="6.9" customHeight="1" x14ac:dyDescent="0.3">
      <c r="A123" s="39"/>
      <c r="B123" s="39"/>
      <c r="C123" s="40"/>
      <c r="D123" s="41"/>
      <c r="E123" s="42"/>
      <c r="F123" s="39"/>
      <c r="G123" s="39"/>
      <c r="H123" s="39"/>
    </row>
    <row r="124" spans="1:8" s="38" customFormat="1" x14ac:dyDescent="0.3">
      <c r="A124" s="23" t="s">
        <v>112</v>
      </c>
      <c r="B124" s="23" t="s">
        <v>191</v>
      </c>
      <c r="C124" s="10" t="s">
        <v>192</v>
      </c>
      <c r="D124" s="43"/>
      <c r="E124" s="44"/>
      <c r="F124" s="45">
        <v>570000000</v>
      </c>
      <c r="G124" s="45"/>
      <c r="H124" s="45">
        <v>570000000</v>
      </c>
    </row>
    <row r="125" spans="1:8" s="22" customFormat="1" ht="6.9" customHeight="1" x14ac:dyDescent="0.3">
      <c r="A125" s="18"/>
      <c r="B125" s="18"/>
      <c r="C125" s="19"/>
      <c r="D125" s="20"/>
      <c r="E125" s="21"/>
      <c r="F125" s="18"/>
      <c r="G125" s="18"/>
      <c r="H125" s="18"/>
    </row>
    <row r="126" spans="1:8" s="12" customFormat="1" x14ac:dyDescent="0.3">
      <c r="A126" s="11" t="s">
        <v>193</v>
      </c>
      <c r="B126" s="11"/>
      <c r="C126" s="15"/>
      <c r="D126" s="2" t="s">
        <v>194</v>
      </c>
      <c r="E126" s="46">
        <f>SUM(E114:E118)</f>
        <v>3886695.642</v>
      </c>
      <c r="F126" s="46">
        <f>SUM(F15:F125)</f>
        <v>6567221994.1543427</v>
      </c>
      <c r="G126" s="46">
        <f t="shared" ref="G126:H126" si="6">SUM(G15:G125)</f>
        <v>4341387583.6500006</v>
      </c>
      <c r="H126" s="46">
        <f t="shared" si="6"/>
        <v>2044692741.8199999</v>
      </c>
    </row>
    <row r="127" spans="1:8" x14ac:dyDescent="0.3">
      <c r="A127" s="9"/>
      <c r="B127" s="9"/>
      <c r="C127" s="10"/>
      <c r="D127" s="47" t="s">
        <v>195</v>
      </c>
      <c r="E127" s="48"/>
      <c r="F127" s="48">
        <f>G126</f>
        <v>4341387583.6500006</v>
      </c>
      <c r="G127" s="48"/>
      <c r="H127" s="48"/>
    </row>
    <row r="128" spans="1:8" x14ac:dyDescent="0.3">
      <c r="A128" s="9"/>
      <c r="B128" s="9"/>
      <c r="C128" s="10"/>
      <c r="D128" s="47" t="s">
        <v>16</v>
      </c>
      <c r="E128" s="48"/>
      <c r="F128" s="48">
        <f>H126</f>
        <v>2044692741.8199999</v>
      </c>
      <c r="G128" s="48"/>
      <c r="H128" s="48"/>
    </row>
    <row r="129" spans="1:8" x14ac:dyDescent="0.3">
      <c r="A129" s="9"/>
      <c r="B129" s="9"/>
      <c r="C129" s="10"/>
      <c r="D129" s="47" t="s">
        <v>196</v>
      </c>
      <c r="E129" s="48"/>
      <c r="F129" s="48">
        <f>F126-F127-F128</f>
        <v>181141668.68434215</v>
      </c>
      <c r="G129" s="48"/>
      <c r="H129" s="48"/>
    </row>
    <row r="131" spans="1:8" s="50" customFormat="1" x14ac:dyDescent="0.3">
      <c r="A131" s="49" t="s">
        <v>197</v>
      </c>
      <c r="B131" s="3"/>
      <c r="C131" s="3"/>
      <c r="E131" s="51"/>
      <c r="F131" s="38"/>
      <c r="G131" s="38"/>
      <c r="H131" s="38"/>
    </row>
    <row r="132" spans="1:8" s="50" customFormat="1" x14ac:dyDescent="0.3">
      <c r="A132" s="34" t="s">
        <v>198</v>
      </c>
      <c r="B132" s="3"/>
      <c r="C132" s="3"/>
      <c r="E132" s="51"/>
      <c r="F132" s="3"/>
      <c r="G132" s="3"/>
      <c r="H132" s="3"/>
    </row>
  </sheetData>
  <sheetProtection algorithmName="SHA-512" hashValue="24ElFm9atRtDdbbCTY80xxWmDYVOF/kO2A4A5eAl08YLrpk+rz806ZgUIb+F7MPGpDzO+TxeFlQW2oCbgDm4zg==" saltValue="SAWs9wl2s5nykN6fSaXXOA==" spinCount="100000" sheet="1" objects="1" scenarios="1"/>
  <mergeCells count="3">
    <mergeCell ref="A1:F1"/>
    <mergeCell ref="A3:F3"/>
    <mergeCell ref="A9:F9"/>
  </mergeCells>
  <pageMargins left="0.7" right="0.7" top="0.75" bottom="0.75" header="0.3" footer="0.3"/>
  <pageSetup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Darryl</dc:creator>
  <cp:lastModifiedBy>Stewart, Darryl</cp:lastModifiedBy>
  <cp:lastPrinted>2020-08-03T14:03:01Z</cp:lastPrinted>
  <dcterms:created xsi:type="dcterms:W3CDTF">2020-08-03T13:59:00Z</dcterms:created>
  <dcterms:modified xsi:type="dcterms:W3CDTF">2020-08-03T14:04:58Z</dcterms:modified>
</cp:coreProperties>
</file>