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460" windowWidth="19420" windowHeight="10520"/>
  </bookViews>
  <sheets>
    <sheet name="Distributional Analysis" sheetId="2" r:id="rId1"/>
    <sheet name="Fiscal Note" sheetId="1" r:id="rId2"/>
  </sheets>
  <definedNames>
    <definedName name="_xlnm.Print_Area" localSheetId="1">'Fiscal Note'!$A$1:$H$55</definedName>
  </definedNames>
  <calcPr calcId="145621"/>
</workbook>
</file>

<file path=xl/calcChain.xml><?xml version="1.0" encoding="utf-8"?>
<calcChain xmlns="http://schemas.openxmlformats.org/spreadsheetml/2006/main">
  <c r="C23" i="1" l="1"/>
  <c r="B13" i="1" l="1"/>
  <c r="B18" i="1" s="1"/>
  <c r="F25" i="1" l="1"/>
  <c r="E25" i="1"/>
  <c r="D25" i="1"/>
  <c r="C25" i="1"/>
  <c r="B25" i="1"/>
  <c r="B27" i="1" s="1"/>
  <c r="D13" i="1"/>
  <c r="D18" i="1" s="1"/>
  <c r="C13" i="1"/>
  <c r="C18" i="1" s="1"/>
  <c r="C27" i="1" l="1"/>
  <c r="D27" i="1"/>
  <c r="F13" i="1"/>
  <c r="E13" i="1"/>
  <c r="E18" i="1" l="1"/>
  <c r="E27" i="1" s="1"/>
  <c r="F18" i="1"/>
  <c r="F27" i="1" s="1"/>
</calcChain>
</file>

<file path=xl/sharedStrings.xml><?xml version="1.0" encoding="utf-8"?>
<sst xmlns="http://schemas.openxmlformats.org/spreadsheetml/2006/main" count="101" uniqueCount="76">
  <si>
    <t>Fiscal year</t>
  </si>
  <si>
    <t>1/ Assumes that all the tax year 2013 reduction occurs in FY 2014 and a 40/60 split for future tax years.</t>
  </si>
  <si>
    <t>3/ Increases the starting point of the phase-out of personal exemptions (PEP) and itemized deductions (PEASE).</t>
  </si>
  <si>
    <t>4/ Increases the credit rate, eligible expenses and point of phase-out.</t>
  </si>
  <si>
    <t>5/  Increases the point of phase-out and extends length of phase-out.  Also increases benefit for large families.</t>
  </si>
  <si>
    <t>7/ Allows taxpayer to deduction interest beyond 60 months and increases phase-out range.</t>
  </si>
  <si>
    <t>Department of Administrative and Financial Services</t>
  </si>
  <si>
    <t>Maine Revenue Services</t>
  </si>
  <si>
    <t>Office of Tax Policy</t>
  </si>
  <si>
    <t>(1) Married Joint Standard Deduction  /2</t>
  </si>
  <si>
    <t>(2) PEP and PEASE Delayed Phaseout  /3</t>
  </si>
  <si>
    <t>(3) Dependent Care Credit Expansion  /4</t>
  </si>
  <si>
    <t>(4) EITC Expansion  /5</t>
  </si>
  <si>
    <t>(5) Teacher Expense Deduction  /6</t>
  </si>
  <si>
    <t>(6) Student Loan Interest Deduction Expansion  /7</t>
  </si>
  <si>
    <t>(7) Tuition Expense Deduction  /8</t>
  </si>
  <si>
    <t/>
  </si>
  <si>
    <t xml:space="preserve">8/ Extends deduction for qualifited tuition and expenses for one year.  Maine has not conformed to this deduction in the past.  </t>
  </si>
  <si>
    <t>(8) Interaction  Effect   /9</t>
  </si>
  <si>
    <t xml:space="preserve">9/ This shows the impact of the interaction of the various changes on taxpayer liability.  </t>
  </si>
  <si>
    <t>Depreciation Related Provisions</t>
  </si>
  <si>
    <t>Total Depreciation Related Provisions</t>
  </si>
  <si>
    <t>Section 179  /11</t>
  </si>
  <si>
    <t>6/ Extends the $250 per person teacher expense deduction for tax years 2012 and 2013.</t>
  </si>
  <si>
    <t>11/ Extends Sec. 179 expensing amounts and threshold limits for tax years 2012 and 2013.</t>
  </si>
  <si>
    <t>Current Law</t>
  </si>
  <si>
    <t>Individual Tax</t>
  </si>
  <si>
    <t>Change in Tax</t>
  </si>
  <si>
    <t>Percent</t>
  </si>
  <si>
    <t xml:space="preserve">Average </t>
  </si>
  <si>
    <t>Share of income</t>
  </si>
  <si>
    <t>Average</t>
  </si>
  <si>
    <t>Tax</t>
  </si>
  <si>
    <t>Liability</t>
  </si>
  <si>
    <t>Percentage</t>
  </si>
  <si>
    <t xml:space="preserve">Tax </t>
  </si>
  <si>
    <t>tax reduction</t>
  </si>
  <si>
    <t xml:space="preserve">Number of </t>
  </si>
  <si>
    <t>Expanded income</t>
  </si>
  <si>
    <t>Families</t>
  </si>
  <si>
    <t>($ MIL)</t>
  </si>
  <si>
    <t>Distribution</t>
  </si>
  <si>
    <t>Change</t>
  </si>
  <si>
    <t>(percent)</t>
  </si>
  <si>
    <t xml:space="preserve">families </t>
  </si>
  <si>
    <t>Decrease</t>
  </si>
  <si>
    <t>Top Decile Decomposition: 90-95, 95-99, and 99+ :</t>
  </si>
  <si>
    <t xml:space="preserve"> Totals                       </t>
  </si>
  <si>
    <t>Total, including interaction effect</t>
  </si>
  <si>
    <t>Bonus Depreciation - Capital Investment Credit @ 9%  /10</t>
  </si>
  <si>
    <t>10/ Extends 50% bonus depreciation for the 2013 tax year.  Estimates assumes continuation of the Maine Capital Investment Credit for one year @ 9%.</t>
  </si>
  <si>
    <t>Cap State Itemized Deductions @ $27,500</t>
  </si>
  <si>
    <t>Net Impact on Revenues</t>
  </si>
  <si>
    <t>Total Revenue Impact of ATRA with Offset</t>
  </si>
  <si>
    <t xml:space="preserve">                                           Total Revenue Reduction for Conforming to Various Provisions of the American Taxpayer Relief Act  /1</t>
  </si>
  <si>
    <t>Maine Resident Income Tax in 2014, Current Law and Conformity with Internal Revenue Code Through January 2013 + Itemized Deduction Cap</t>
  </si>
  <si>
    <t>Tax year 2014 revenues</t>
  </si>
  <si>
    <t xml:space="preserve">Conformity + Itemized Deduction Cap </t>
  </si>
  <si>
    <t>Families with an income tax cut</t>
  </si>
  <si>
    <t>Families with an income tax increase</t>
  </si>
  <si>
    <t>Increase</t>
  </si>
  <si>
    <t xml:space="preserve">-$ Infinity &lt;=       17697    </t>
  </si>
  <si>
    <t xml:space="preserve">      17697 &lt;=       24713    </t>
  </si>
  <si>
    <t xml:space="preserve">      24713 &lt;=       32564    </t>
  </si>
  <si>
    <t xml:space="preserve">      32564 &lt;=       40944    </t>
  </si>
  <si>
    <t xml:space="preserve">      40944 &lt;=       51872    </t>
  </si>
  <si>
    <t xml:space="preserve">      51872 &lt;=       65990    </t>
  </si>
  <si>
    <t xml:space="preserve">      65990 &lt;=       85271    </t>
  </si>
  <si>
    <t xml:space="preserve">      85271 &lt;=      119020    </t>
  </si>
  <si>
    <t xml:space="preserve">     119020 &lt;= $ Infinity     </t>
  </si>
  <si>
    <t xml:space="preserve">     119020 &lt;=      157633    </t>
  </si>
  <si>
    <t xml:space="preserve">     157633 &lt;=      324369    </t>
  </si>
  <si>
    <t xml:space="preserve">     324369 &lt;= $ Infinity     </t>
  </si>
  <si>
    <t>Conformity with  Internal Revenue Code Through January 2013.  The itemized deduction cap is $27,500 in 2013 and indexed for inflation in future years.</t>
  </si>
  <si>
    <t xml:space="preserve">2/ Marriage penalty relief to make standard deduction for joint filers double that for single filers.  Delays conformity to </t>
  </si>
  <si>
    <t>standard deduction for joint filers until tax year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</si>
</sst>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;\(0\)"/>
    <numFmt numFmtId="166" formatCode="_(* #,##0_);_(* \(#,##0\);_(* &quot;-&quot;??_);_(@_)"/>
    <numFmt numFmtId="167" formatCode="&quot;$&quot;#,##0.0"/>
    <numFmt numFmtId="168" formatCode="0.0%"/>
    <numFmt numFmtId="169" formatCode="&quot;$&quot;#,##0"/>
    <numFmt numFmtId="170" formatCode="&quot;$&quot;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u/>
      <sz val="10"/>
      <name val="Times New Roman"/>
      <family val="1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0" xfId="0" quotePrefix="1" applyFont="1"/>
    <xf numFmtId="164" fontId="3" fillId="0" borderId="0" xfId="1" applyNumberFormat="1" applyFont="1" applyAlignment="1">
      <alignment horizontal="right"/>
    </xf>
    <xf numFmtId="0" fontId="0" fillId="0" borderId="0" xfId="0" quotePrefix="1" applyAlignment="1"/>
    <xf numFmtId="0" fontId="3" fillId="0" borderId="0" xfId="0" quotePrefix="1" applyFont="1" applyAlignment="1"/>
    <xf numFmtId="0" fontId="0" fillId="0" borderId="0" xfId="0" quotePrefix="1" applyFont="1" applyAlignment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6" fontId="6" fillId="0" borderId="0" xfId="2" applyNumberFormat="1" applyFont="1" applyBorder="1"/>
    <xf numFmtId="167" fontId="6" fillId="0" borderId="0" xfId="1" applyNumberFormat="1" applyFont="1" applyBorder="1" applyAlignment="1">
      <alignment horizontal="center"/>
    </xf>
    <xf numFmtId="168" fontId="6" fillId="0" borderId="0" xfId="3" applyNumberFormat="1" applyFont="1" applyBorder="1" applyAlignment="1">
      <alignment horizontal="center"/>
    </xf>
    <xf numFmtId="169" fontId="6" fillId="0" borderId="0" xfId="3" applyNumberFormat="1" applyFont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0" fontId="0" fillId="0" borderId="0" xfId="0" applyFont="1" applyBorder="1"/>
    <xf numFmtId="0" fontId="11" fillId="0" borderId="0" xfId="0" applyFont="1" applyBorder="1"/>
    <xf numFmtId="166" fontId="6" fillId="0" borderId="0" xfId="2" applyNumberFormat="1" applyFont="1" applyBorder="1" applyAlignment="1">
      <alignment horizontal="center"/>
    </xf>
    <xf numFmtId="170" fontId="6" fillId="0" borderId="0" xfId="1" applyNumberFormat="1" applyFont="1" applyBorder="1"/>
    <xf numFmtId="168" fontId="6" fillId="0" borderId="0" xfId="3" applyNumberFormat="1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4" applyFont="1"/>
    <xf numFmtId="164" fontId="1" fillId="0" borderId="0" xfId="1" applyNumberFormat="1" applyFont="1" applyAlignment="1">
      <alignment horizontal="right"/>
    </xf>
    <xf numFmtId="0" fontId="6" fillId="0" borderId="0" xfId="0" quotePrefix="1" applyFont="1" applyBorder="1"/>
    <xf numFmtId="0" fontId="3" fillId="0" borderId="2" xfId="0" applyFont="1" applyBorder="1"/>
    <xf numFmtId="166" fontId="9" fillId="0" borderId="2" xfId="2" applyNumberFormat="1" applyFont="1" applyBorder="1"/>
    <xf numFmtId="170" fontId="9" fillId="0" borderId="2" xfId="1" applyNumberFormat="1" applyFont="1" applyBorder="1"/>
    <xf numFmtId="168" fontId="9" fillId="0" borderId="2" xfId="3" applyNumberFormat="1" applyFont="1" applyBorder="1"/>
    <xf numFmtId="0" fontId="9" fillId="0" borderId="2" xfId="0" applyFont="1" applyBorder="1"/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2" builtinId="3"/>
    <cellStyle name="Currency" xfId="1" builtinId="4"/>
    <cellStyle name="Normal" xfId="0" builtinId="0"/>
    <cellStyle name="Normal 3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workbookViewId="0">
      <selection activeCell="F37" sqref="F37"/>
    </sheetView>
  </sheetViews>
  <sheetFormatPr defaultRowHeight="14.5" x14ac:dyDescent="0.35"/>
  <cols>
    <col min="1" max="1" width="22.36328125" customWidth="1"/>
    <col min="2" max="2" width="8.54296875" bestFit="1" customWidth="1"/>
    <col min="3" max="3" width="11.36328125" bestFit="1" customWidth="1"/>
    <col min="4" max="4" width="9.453125" bestFit="1" customWidth="1"/>
    <col min="5" max="5" width="3.453125" customWidth="1"/>
    <col min="6" max="6" width="11.36328125" bestFit="1" customWidth="1"/>
    <col min="7" max="7" width="9.453125" bestFit="1" customWidth="1"/>
    <col min="8" max="8" width="3.26953125" customWidth="1"/>
    <col min="9" max="9" width="11.08984375" bestFit="1" customWidth="1"/>
    <col min="10" max="10" width="6.1796875" bestFit="1" customWidth="1"/>
    <col min="11" max="11" width="7.36328125" bestFit="1" customWidth="1"/>
    <col min="12" max="12" width="12.453125" bestFit="1" customWidth="1"/>
    <col min="13" max="13" width="3.36328125" customWidth="1"/>
    <col min="14" max="14" width="8.90625" bestFit="1" customWidth="1"/>
    <col min="15" max="15" width="11.08984375" bestFit="1" customWidth="1"/>
    <col min="16" max="16" width="7.54296875" bestFit="1" customWidth="1"/>
    <col min="17" max="17" width="3.26953125" customWidth="1"/>
  </cols>
  <sheetData>
    <row r="1" spans="1:20" ht="32" customHeight="1" x14ac:dyDescent="0.35">
      <c r="A1" s="45" t="s">
        <v>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x14ac:dyDescent="0.35">
      <c r="A2" s="47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35">
      <c r="A3" s="15">
        <v>-1</v>
      </c>
      <c r="B3" s="15">
        <v>-2</v>
      </c>
      <c r="C3" s="15">
        <v>-3</v>
      </c>
      <c r="D3" s="15">
        <v>-4</v>
      </c>
      <c r="E3" s="15"/>
      <c r="F3" s="15">
        <v>-5</v>
      </c>
      <c r="G3" s="15">
        <v>-6</v>
      </c>
      <c r="H3" s="15"/>
      <c r="I3" s="15">
        <v>-7</v>
      </c>
      <c r="J3" s="15">
        <v>-8</v>
      </c>
      <c r="K3" s="15">
        <v>-9</v>
      </c>
      <c r="L3" s="15">
        <v>-10</v>
      </c>
      <c r="M3" s="15"/>
      <c r="N3" s="15">
        <v>-11</v>
      </c>
      <c r="O3" s="15">
        <v>-12</v>
      </c>
      <c r="P3" s="15">
        <v>-13</v>
      </c>
      <c r="Q3" s="15"/>
      <c r="R3" s="15">
        <v>-14</v>
      </c>
      <c r="S3" s="15">
        <v>-15</v>
      </c>
      <c r="T3" s="15">
        <v>-16</v>
      </c>
    </row>
    <row r="4" spans="1:20" ht="29.5" customHeight="1" x14ac:dyDescent="0.35">
      <c r="A4" s="16"/>
      <c r="B4" s="16"/>
      <c r="C4" s="44" t="s">
        <v>25</v>
      </c>
      <c r="D4" s="44"/>
      <c r="E4" s="32"/>
      <c r="F4" s="42" t="s">
        <v>57</v>
      </c>
      <c r="G4" s="42"/>
      <c r="H4" s="32"/>
      <c r="I4" s="33"/>
      <c r="J4" s="33"/>
      <c r="K4" s="33"/>
      <c r="L4" s="33"/>
      <c r="M4" s="33"/>
      <c r="N4" s="42" t="s">
        <v>58</v>
      </c>
      <c r="O4" s="43"/>
      <c r="P4" s="43"/>
      <c r="Q4" s="33"/>
      <c r="R4" s="42" t="s">
        <v>59</v>
      </c>
      <c r="S4" s="43"/>
      <c r="T4" s="43"/>
    </row>
    <row r="5" spans="1:20" x14ac:dyDescent="0.35">
      <c r="A5" s="16"/>
      <c r="B5" s="32"/>
      <c r="C5" s="17" t="s">
        <v>26</v>
      </c>
      <c r="D5" s="17"/>
      <c r="E5" s="17"/>
      <c r="F5" s="17" t="s">
        <v>26</v>
      </c>
      <c r="G5" s="17"/>
      <c r="H5" s="17"/>
      <c r="I5" s="17" t="s">
        <v>27</v>
      </c>
      <c r="J5" s="17" t="s">
        <v>28</v>
      </c>
      <c r="K5" s="17" t="s">
        <v>29</v>
      </c>
      <c r="L5" s="17" t="s">
        <v>30</v>
      </c>
      <c r="M5" s="17"/>
      <c r="N5" s="16"/>
      <c r="O5" s="17" t="s">
        <v>27</v>
      </c>
      <c r="P5" s="17" t="s">
        <v>31</v>
      </c>
      <c r="Q5" s="17"/>
      <c r="R5" s="16"/>
      <c r="S5" s="17" t="s">
        <v>27</v>
      </c>
      <c r="T5" s="17" t="s">
        <v>31</v>
      </c>
    </row>
    <row r="6" spans="1:20" x14ac:dyDescent="0.35">
      <c r="A6" s="16"/>
      <c r="B6" s="32" t="s">
        <v>32</v>
      </c>
      <c r="C6" s="17" t="s">
        <v>33</v>
      </c>
      <c r="D6" s="17" t="s">
        <v>34</v>
      </c>
      <c r="E6" s="17"/>
      <c r="F6" s="17" t="s">
        <v>33</v>
      </c>
      <c r="G6" s="17" t="s">
        <v>34</v>
      </c>
      <c r="H6" s="17"/>
      <c r="I6" s="17" t="s">
        <v>33</v>
      </c>
      <c r="J6" s="17" t="s">
        <v>32</v>
      </c>
      <c r="K6" s="17" t="s">
        <v>35</v>
      </c>
      <c r="L6" s="17" t="s">
        <v>36</v>
      </c>
      <c r="M6" s="17"/>
      <c r="N6" s="17" t="s">
        <v>37</v>
      </c>
      <c r="O6" s="17" t="s">
        <v>33</v>
      </c>
      <c r="P6" s="17" t="s">
        <v>35</v>
      </c>
      <c r="Q6" s="17"/>
      <c r="R6" s="17" t="s">
        <v>37</v>
      </c>
      <c r="S6" s="17" t="s">
        <v>33</v>
      </c>
      <c r="T6" s="17" t="s">
        <v>35</v>
      </c>
    </row>
    <row r="7" spans="1:20" x14ac:dyDescent="0.35">
      <c r="A7" s="18" t="s">
        <v>38</v>
      </c>
      <c r="B7" s="19" t="s">
        <v>39</v>
      </c>
      <c r="C7" s="20" t="s">
        <v>40</v>
      </c>
      <c r="D7" s="20" t="s">
        <v>41</v>
      </c>
      <c r="E7" s="20"/>
      <c r="F7" s="20" t="s">
        <v>40</v>
      </c>
      <c r="G7" s="20" t="s">
        <v>41</v>
      </c>
      <c r="H7" s="20"/>
      <c r="I7" s="20" t="s">
        <v>40</v>
      </c>
      <c r="J7" s="20" t="s">
        <v>42</v>
      </c>
      <c r="K7" s="20" t="s">
        <v>42</v>
      </c>
      <c r="L7" s="20" t="s">
        <v>43</v>
      </c>
      <c r="M7" s="20"/>
      <c r="N7" s="20" t="s">
        <v>44</v>
      </c>
      <c r="O7" s="20" t="s">
        <v>40</v>
      </c>
      <c r="P7" s="20" t="s">
        <v>45</v>
      </c>
      <c r="Q7" s="20"/>
      <c r="R7" s="20" t="s">
        <v>44</v>
      </c>
      <c r="S7" s="20" t="s">
        <v>40</v>
      </c>
      <c r="T7" s="20" t="s">
        <v>60</v>
      </c>
    </row>
    <row r="8" spans="1:20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35">
      <c r="A9" s="13" t="s">
        <v>61</v>
      </c>
      <c r="B9" s="21">
        <v>138210</v>
      </c>
      <c r="C9" s="22">
        <v>0.25</v>
      </c>
      <c r="D9" s="23">
        <v>1.8999999999999998E-4</v>
      </c>
      <c r="E9" s="23"/>
      <c r="F9" s="22">
        <v>0.246</v>
      </c>
      <c r="G9" s="23">
        <v>1.8999999999999998E-4</v>
      </c>
      <c r="H9" s="23"/>
      <c r="I9" s="22">
        <v>-4.0000000000000036E-3</v>
      </c>
      <c r="J9" s="23">
        <v>-1.4E-2</v>
      </c>
      <c r="K9" s="24">
        <v>-2.8941465885247115E-2</v>
      </c>
      <c r="L9" s="23">
        <v>2.3364485981308431E-3</v>
      </c>
      <c r="M9" s="32"/>
      <c r="N9" s="25">
        <v>94.019000000000005</v>
      </c>
      <c r="O9" s="22">
        <v>-4.0000000000000001E-3</v>
      </c>
      <c r="P9" s="26">
        <v>-38.255000000000003</v>
      </c>
      <c r="Q9" s="32"/>
      <c r="R9" s="25">
        <v>0</v>
      </c>
      <c r="S9" s="22">
        <v>0</v>
      </c>
      <c r="T9" s="26">
        <v>0</v>
      </c>
    </row>
    <row r="10" spans="1:20" x14ac:dyDescent="0.35">
      <c r="A10" s="13" t="s">
        <v>62</v>
      </c>
      <c r="B10" s="21">
        <v>69107</v>
      </c>
      <c r="C10" s="22">
        <v>6.3840000000000003</v>
      </c>
      <c r="D10" s="23">
        <v>4.8900000000000002E-3</v>
      </c>
      <c r="E10" s="23"/>
      <c r="F10" s="22">
        <v>6.3470000000000004</v>
      </c>
      <c r="G10" s="23">
        <v>4.8700000000000002E-3</v>
      </c>
      <c r="H10" s="23"/>
      <c r="I10" s="22">
        <v>-3.6999999999999922E-2</v>
      </c>
      <c r="J10" s="23">
        <v>-6.0000000000000001E-3</v>
      </c>
      <c r="K10" s="24">
        <v>-0.53540162356924648</v>
      </c>
      <c r="L10" s="23">
        <v>2.1612149532710234E-2</v>
      </c>
      <c r="M10" s="32"/>
      <c r="N10" s="25">
        <v>810.91700000000003</v>
      </c>
      <c r="O10" s="22">
        <v>-3.9E-2</v>
      </c>
      <c r="P10" s="26">
        <v>-48.277999999999999</v>
      </c>
      <c r="Q10" s="32"/>
      <c r="R10" s="25">
        <v>1.464</v>
      </c>
      <c r="S10" s="22">
        <v>1E-3</v>
      </c>
      <c r="T10" s="26">
        <v>955.65499999999997</v>
      </c>
    </row>
    <row r="11" spans="1:20" x14ac:dyDescent="0.35">
      <c r="A11" s="13" t="s">
        <v>63</v>
      </c>
      <c r="B11" s="21">
        <v>69105</v>
      </c>
      <c r="C11" s="22">
        <v>18.225000000000001</v>
      </c>
      <c r="D11" s="23">
        <v>1.3950000000000001E-2</v>
      </c>
      <c r="E11" s="23"/>
      <c r="F11" s="22">
        <v>18.071999999999999</v>
      </c>
      <c r="G11" s="23">
        <v>1.3849999999999999E-2</v>
      </c>
      <c r="H11" s="23"/>
      <c r="I11" s="22">
        <v>-0.15300000000000225</v>
      </c>
      <c r="J11" s="23">
        <v>-8.0000000000000002E-3</v>
      </c>
      <c r="K11" s="24">
        <v>-2.2140221402214348</v>
      </c>
      <c r="L11" s="23">
        <v>8.936915887850598E-2</v>
      </c>
      <c r="M11" s="32"/>
      <c r="N11" s="25">
        <v>2652.2130000000002</v>
      </c>
      <c r="O11" s="22">
        <v>-0.153</v>
      </c>
      <c r="P11" s="26">
        <v>-57.872999999999998</v>
      </c>
      <c r="Q11" s="32"/>
      <c r="R11" s="25">
        <v>2.4319999999999999</v>
      </c>
      <c r="S11" s="22">
        <v>0</v>
      </c>
      <c r="T11" s="26">
        <v>132.499</v>
      </c>
    </row>
    <row r="12" spans="1:20" x14ac:dyDescent="0.35">
      <c r="A12" s="13" t="s">
        <v>64</v>
      </c>
      <c r="B12" s="21">
        <v>69103</v>
      </c>
      <c r="C12" s="22">
        <v>34.656999999999996</v>
      </c>
      <c r="D12" s="23">
        <v>2.6530000000000001E-2</v>
      </c>
      <c r="E12" s="23"/>
      <c r="F12" s="22">
        <v>34.113999999999997</v>
      </c>
      <c r="G12" s="23">
        <v>2.6150000000000003E-2</v>
      </c>
      <c r="H12" s="23"/>
      <c r="I12" s="22">
        <v>-0.54299999999999926</v>
      </c>
      <c r="J12" s="23">
        <v>-1.6E-2</v>
      </c>
      <c r="K12" s="24">
        <v>-7.8578354051198831</v>
      </c>
      <c r="L12" s="23">
        <v>0.31717289719626124</v>
      </c>
      <c r="M12" s="32"/>
      <c r="N12" s="25">
        <v>6146.2160000000003</v>
      </c>
      <c r="O12" s="22">
        <v>-0.54400000000000004</v>
      </c>
      <c r="P12" s="26">
        <v>-88.471999999999994</v>
      </c>
      <c r="Q12" s="32"/>
      <c r="R12" s="25">
        <v>6.806</v>
      </c>
      <c r="S12" s="22">
        <v>1E-3</v>
      </c>
      <c r="T12" s="26">
        <v>173.44900000000001</v>
      </c>
    </row>
    <row r="13" spans="1:20" x14ac:dyDescent="0.35">
      <c r="A13" s="13" t="s">
        <v>65</v>
      </c>
      <c r="B13" s="21">
        <v>69105</v>
      </c>
      <c r="C13" s="22">
        <v>57.027000000000001</v>
      </c>
      <c r="D13" s="23">
        <v>4.3659999999999997E-2</v>
      </c>
      <c r="E13" s="23"/>
      <c r="F13" s="22">
        <v>55.462000000000003</v>
      </c>
      <c r="G13" s="23">
        <v>4.2519999999999995E-2</v>
      </c>
      <c r="H13" s="23"/>
      <c r="I13" s="22">
        <v>-1.5649999999999977</v>
      </c>
      <c r="J13" s="23">
        <v>-2.7E-2</v>
      </c>
      <c r="K13" s="24">
        <v>-22.646697055205813</v>
      </c>
      <c r="L13" s="23">
        <v>0.91413551401869031</v>
      </c>
      <c r="M13" s="32"/>
      <c r="N13" s="25">
        <v>15625.236999999999</v>
      </c>
      <c r="O13" s="22">
        <v>-1.5860000000000001</v>
      </c>
      <c r="P13" s="26">
        <v>-101.508</v>
      </c>
      <c r="Q13" s="32"/>
      <c r="R13" s="25">
        <v>106.898</v>
      </c>
      <c r="S13" s="22">
        <v>2.1000000000000001E-2</v>
      </c>
      <c r="T13" s="26">
        <v>195.024</v>
      </c>
    </row>
    <row r="14" spans="1:20" x14ac:dyDescent="0.35">
      <c r="A14" s="13" t="s">
        <v>66</v>
      </c>
      <c r="B14" s="21">
        <v>69107</v>
      </c>
      <c r="C14" s="22">
        <v>83.548000000000002</v>
      </c>
      <c r="D14" s="23">
        <v>6.3969999999999999E-2</v>
      </c>
      <c r="E14" s="23"/>
      <c r="F14" s="22">
        <v>80.539000000000001</v>
      </c>
      <c r="G14" s="23">
        <v>6.1740000000000003E-2</v>
      </c>
      <c r="H14" s="23"/>
      <c r="I14" s="22">
        <v>-3.0090000000000003</v>
      </c>
      <c r="J14" s="23">
        <v>-3.5999999999999997E-2</v>
      </c>
      <c r="K14" s="24">
        <v>-43.541175278915311</v>
      </c>
      <c r="L14" s="23">
        <v>1.7575934579439254</v>
      </c>
      <c r="M14" s="32"/>
      <c r="N14" s="25">
        <v>26123.366000000002</v>
      </c>
      <c r="O14" s="22">
        <v>-3.1779999999999999</v>
      </c>
      <c r="P14" s="26">
        <v>-121.66800000000001</v>
      </c>
      <c r="Q14" s="32"/>
      <c r="R14" s="25">
        <v>416.988</v>
      </c>
      <c r="S14" s="22">
        <v>0.17</v>
      </c>
      <c r="T14" s="26">
        <v>406.71100000000001</v>
      </c>
    </row>
    <row r="15" spans="1:20" x14ac:dyDescent="0.35">
      <c r="A15" s="13" t="s">
        <v>67</v>
      </c>
      <c r="B15" s="21">
        <v>69103</v>
      </c>
      <c r="C15" s="22">
        <v>129.65299999999999</v>
      </c>
      <c r="D15" s="23">
        <v>9.9269999999999997E-2</v>
      </c>
      <c r="E15" s="23"/>
      <c r="F15" s="22">
        <v>124.592</v>
      </c>
      <c r="G15" s="23">
        <v>9.5519999999999994E-2</v>
      </c>
      <c r="H15" s="23"/>
      <c r="I15" s="22">
        <v>-5.0609999999999928</v>
      </c>
      <c r="J15" s="23">
        <v>-3.9E-2</v>
      </c>
      <c r="K15" s="24">
        <v>-73.238499052139446</v>
      </c>
      <c r="L15" s="23">
        <v>2.9561915887850425</v>
      </c>
      <c r="M15" s="32"/>
      <c r="N15" s="25">
        <v>39791.249000000003</v>
      </c>
      <c r="O15" s="22">
        <v>-5.5960000000000001</v>
      </c>
      <c r="P15" s="26">
        <v>-140.64099999999999</v>
      </c>
      <c r="Q15" s="32"/>
      <c r="R15" s="25">
        <v>931.01300000000003</v>
      </c>
      <c r="S15" s="22">
        <v>0.53500000000000003</v>
      </c>
      <c r="T15" s="26">
        <v>574.62300000000005</v>
      </c>
    </row>
    <row r="16" spans="1:20" x14ac:dyDescent="0.35">
      <c r="A16" s="13" t="s">
        <v>68</v>
      </c>
      <c r="B16" s="21">
        <v>69104</v>
      </c>
      <c r="C16" s="22">
        <v>229.678</v>
      </c>
      <c r="D16" s="23">
        <v>0.17585000000000001</v>
      </c>
      <c r="E16" s="23"/>
      <c r="F16" s="22">
        <v>224.71</v>
      </c>
      <c r="G16" s="23">
        <v>0.17227000000000001</v>
      </c>
      <c r="H16" s="23"/>
      <c r="I16" s="22">
        <v>-4.9679999999999893</v>
      </c>
      <c r="J16" s="23">
        <v>-2.1999999999999999E-2</v>
      </c>
      <c r="K16" s="24">
        <v>-71.89164158369978</v>
      </c>
      <c r="L16" s="23">
        <v>2.9018691588784984</v>
      </c>
      <c r="M16" s="32"/>
      <c r="N16" s="25">
        <v>43635.046000000002</v>
      </c>
      <c r="O16" s="22">
        <v>-6.6689999999999996</v>
      </c>
      <c r="P16" s="26">
        <v>-152.84100000000001</v>
      </c>
      <c r="Q16" s="32"/>
      <c r="R16" s="25">
        <v>2128.252</v>
      </c>
      <c r="S16" s="22">
        <v>1.7010000000000001</v>
      </c>
      <c r="T16" s="26">
        <v>799.46299999999997</v>
      </c>
    </row>
    <row r="17" spans="1:20" x14ac:dyDescent="0.35">
      <c r="A17" s="27" t="s">
        <v>69</v>
      </c>
      <c r="B17" s="21">
        <v>69104</v>
      </c>
      <c r="C17" s="22">
        <v>746.68600000000004</v>
      </c>
      <c r="D17" s="23">
        <v>0.57167999999999997</v>
      </c>
      <c r="E17" s="23"/>
      <c r="F17" s="22">
        <v>760.31500000000005</v>
      </c>
      <c r="G17" s="23">
        <v>0.58289000000000002</v>
      </c>
      <c r="H17" s="23"/>
      <c r="I17" s="22">
        <v>13.629000000000019</v>
      </c>
      <c r="J17" s="23">
        <v>1.8252652386679297E-2</v>
      </c>
      <c r="K17" s="24">
        <v>197.2244732576988</v>
      </c>
      <c r="L17" s="23">
        <v>-7.96086448598132</v>
      </c>
      <c r="M17" s="32"/>
      <c r="N17" s="25">
        <v>40257.132000000005</v>
      </c>
      <c r="O17" s="22">
        <v>-6.4459999999999997</v>
      </c>
      <c r="P17" s="26">
        <v>-160.12069612907345</v>
      </c>
      <c r="Q17" s="32"/>
      <c r="R17" s="25">
        <v>8684.1669999999995</v>
      </c>
      <c r="S17" s="22">
        <v>20.074999999999999</v>
      </c>
      <c r="T17" s="26">
        <v>2311.6645515204855</v>
      </c>
    </row>
    <row r="18" spans="1:20" x14ac:dyDescent="0.35">
      <c r="A18" s="13" t="s">
        <v>47</v>
      </c>
      <c r="B18" s="21">
        <v>691047</v>
      </c>
      <c r="C18" s="22">
        <v>1306.1089999999999</v>
      </c>
      <c r="D18" s="23">
        <v>1</v>
      </c>
      <c r="E18" s="23"/>
      <c r="F18" s="22">
        <v>1304.3969999999999</v>
      </c>
      <c r="G18" s="23">
        <v>1</v>
      </c>
      <c r="H18" s="23"/>
      <c r="I18" s="22">
        <v>-1.712</v>
      </c>
      <c r="J18" s="23">
        <v>-1E-3</v>
      </c>
      <c r="K18" s="24">
        <v>-2.4774002347163071</v>
      </c>
      <c r="L18" s="23">
        <v>1</v>
      </c>
      <c r="M18" s="32"/>
      <c r="N18" s="25">
        <v>175135.39600000001</v>
      </c>
      <c r="O18" s="22">
        <v>-24.216000000000001</v>
      </c>
      <c r="P18" s="26">
        <v>-138.27099999999999</v>
      </c>
      <c r="Q18" s="32"/>
      <c r="R18" s="25">
        <v>12278.021000000001</v>
      </c>
      <c r="S18" s="22">
        <v>22.504999999999999</v>
      </c>
      <c r="T18" s="26">
        <v>1832.923</v>
      </c>
    </row>
    <row r="19" spans="1:20" ht="30" customHeight="1" x14ac:dyDescent="0.35">
      <c r="A19" s="28" t="s">
        <v>46</v>
      </c>
      <c r="B19" s="21"/>
      <c r="C19" s="22"/>
      <c r="D19" s="23"/>
      <c r="E19" s="23"/>
      <c r="F19" s="22"/>
      <c r="G19" s="23"/>
      <c r="H19" s="23"/>
      <c r="I19" s="22"/>
      <c r="J19" s="23"/>
      <c r="K19" s="23"/>
      <c r="L19" s="23"/>
      <c r="M19" s="32"/>
      <c r="N19" s="29"/>
      <c r="O19" s="22"/>
      <c r="P19" s="26"/>
      <c r="Q19" s="32"/>
      <c r="R19" s="29"/>
      <c r="S19" s="22"/>
      <c r="T19" s="26"/>
    </row>
    <row r="20" spans="1:20" x14ac:dyDescent="0.35">
      <c r="A20" s="13" t="s">
        <v>70</v>
      </c>
      <c r="B20" s="21">
        <v>34552</v>
      </c>
      <c r="C20" s="22">
        <v>188.739</v>
      </c>
      <c r="D20" s="23">
        <v>0.14449999999999999</v>
      </c>
      <c r="E20" s="23"/>
      <c r="F20" s="22">
        <v>188.05600000000001</v>
      </c>
      <c r="G20" s="23">
        <v>0.14416999999999999</v>
      </c>
      <c r="H20" s="23"/>
      <c r="I20" s="22">
        <v>-0.68300000000000005</v>
      </c>
      <c r="J20" s="23">
        <v>-4.0000000000000001E-3</v>
      </c>
      <c r="K20" s="24">
        <v>-19.767307247047928</v>
      </c>
      <c r="L20" s="23">
        <v>0.39894859813084116</v>
      </c>
      <c r="M20" s="32"/>
      <c r="N20" s="25">
        <v>19800.904999999999</v>
      </c>
      <c r="O20" s="22">
        <v>-2.9289999999999998</v>
      </c>
      <c r="P20" s="26">
        <v>-147.935</v>
      </c>
      <c r="Q20" s="32"/>
      <c r="R20" s="25">
        <v>2182.2449999999999</v>
      </c>
      <c r="S20" s="22">
        <v>2.246</v>
      </c>
      <c r="T20" s="26">
        <v>1029.278</v>
      </c>
    </row>
    <row r="21" spans="1:20" x14ac:dyDescent="0.35">
      <c r="A21" s="13" t="s">
        <v>71</v>
      </c>
      <c r="B21" s="21">
        <v>27642</v>
      </c>
      <c r="C21" s="22">
        <v>268.67200000000003</v>
      </c>
      <c r="D21" s="23">
        <v>0.20569999999999999</v>
      </c>
      <c r="E21" s="23"/>
      <c r="F21" s="22">
        <v>272.73500000000001</v>
      </c>
      <c r="G21" s="23">
        <v>0.20909</v>
      </c>
      <c r="H21" s="23"/>
      <c r="I21" s="22">
        <v>4.0629999999999997</v>
      </c>
      <c r="J21" s="23">
        <v>1.4999999999999999E-2</v>
      </c>
      <c r="K21" s="24">
        <v>146.98646986469862</v>
      </c>
      <c r="L21" s="23">
        <v>-2.3732476635514019</v>
      </c>
      <c r="M21" s="32"/>
      <c r="N21" s="25">
        <v>15960.736000000001</v>
      </c>
      <c r="O21" s="22">
        <v>-2.1339999999999999</v>
      </c>
      <c r="P21" s="26">
        <v>-133.702</v>
      </c>
      <c r="Q21" s="32"/>
      <c r="R21" s="25">
        <v>4484.4709999999995</v>
      </c>
      <c r="S21" s="22">
        <v>6.1970000000000001</v>
      </c>
      <c r="T21" s="26">
        <v>1381.8230000000001</v>
      </c>
    </row>
    <row r="22" spans="1:20" x14ac:dyDescent="0.35">
      <c r="A22" s="13" t="s">
        <v>72</v>
      </c>
      <c r="B22" s="21">
        <v>6910</v>
      </c>
      <c r="C22" s="22">
        <v>289.27499999999998</v>
      </c>
      <c r="D22" s="23">
        <v>0.22148000000000001</v>
      </c>
      <c r="E22" s="23"/>
      <c r="F22" s="22">
        <v>299.524</v>
      </c>
      <c r="G22" s="23">
        <v>0.22963</v>
      </c>
      <c r="H22" s="23"/>
      <c r="I22" s="22">
        <v>10.249000000000001</v>
      </c>
      <c r="J22" s="23">
        <v>3.5000000000000003E-2</v>
      </c>
      <c r="K22" s="24">
        <v>1483.2127351664255</v>
      </c>
      <c r="L22" s="23">
        <v>-5.9865654205607477</v>
      </c>
      <c r="M22" s="32"/>
      <c r="N22" s="25">
        <v>4495.491</v>
      </c>
      <c r="O22" s="22">
        <v>-1.383</v>
      </c>
      <c r="P22" s="26">
        <v>-307.64499999999998</v>
      </c>
      <c r="Q22" s="32"/>
      <c r="R22" s="25">
        <v>2017.451</v>
      </c>
      <c r="S22" s="22">
        <v>11.632</v>
      </c>
      <c r="T22" s="26">
        <v>5765.6909999999998</v>
      </c>
    </row>
    <row r="23" spans="1:20" ht="15" thickBot="1" x14ac:dyDescent="0.4">
      <c r="A23" s="37"/>
      <c r="B23" s="38"/>
      <c r="C23" s="39"/>
      <c r="D23" s="40"/>
      <c r="E23" s="40"/>
      <c r="F23" s="39"/>
      <c r="G23" s="40"/>
      <c r="H23" s="40"/>
      <c r="I23" s="39"/>
      <c r="J23" s="40"/>
      <c r="K23" s="40"/>
      <c r="L23" s="40"/>
      <c r="M23" s="41"/>
      <c r="N23" s="41"/>
      <c r="O23" s="41"/>
      <c r="P23" s="41"/>
      <c r="Q23" s="41"/>
      <c r="R23" s="41"/>
      <c r="S23" s="41"/>
      <c r="T23" s="41"/>
    </row>
    <row r="24" spans="1:20" ht="16.5" customHeight="1" thickTop="1" x14ac:dyDescent="0.35">
      <c r="A24" s="13" t="s">
        <v>73</v>
      </c>
      <c r="B24" s="21"/>
      <c r="C24" s="30"/>
      <c r="D24" s="31"/>
      <c r="E24" s="31"/>
      <c r="F24" s="30"/>
      <c r="G24" s="31"/>
      <c r="H24" s="31"/>
      <c r="I24" s="30"/>
      <c r="J24" s="31"/>
      <c r="K24" s="31"/>
      <c r="L24" s="31"/>
      <c r="M24" s="16"/>
      <c r="N24" s="16"/>
      <c r="O24" s="16"/>
      <c r="P24" s="16"/>
      <c r="Q24" s="16"/>
      <c r="R24" s="16"/>
      <c r="S24" s="16"/>
      <c r="T24" s="16"/>
    </row>
    <row r="25" spans="1:20" ht="14.5" customHeight="1" x14ac:dyDescent="0.3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x14ac:dyDescent="0.35">
      <c r="A26" s="36" t="s">
        <v>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x14ac:dyDescent="0.35">
      <c r="A27" s="16" t="s">
        <v>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x14ac:dyDescent="0.35">
      <c r="A28" s="16" t="s">
        <v>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</sheetData>
  <mergeCells count="6">
    <mergeCell ref="R4:T4"/>
    <mergeCell ref="C4:D4"/>
    <mergeCell ref="F4:G4"/>
    <mergeCell ref="N4:P4"/>
    <mergeCell ref="A1:T1"/>
    <mergeCell ref="A2:T2"/>
  </mergeCells>
  <pageMargins left="0.25" right="0.2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Normal="100" workbookViewId="0">
      <selection sqref="A1:H55"/>
    </sheetView>
  </sheetViews>
  <sheetFormatPr defaultRowHeight="14.5" x14ac:dyDescent="0.35"/>
  <cols>
    <col min="1" max="1" width="49.81640625" customWidth="1"/>
    <col min="2" max="2" width="13.08984375" customWidth="1"/>
    <col min="3" max="6" width="12.6328125" bestFit="1" customWidth="1"/>
    <col min="8" max="8" width="15.36328125" customWidth="1"/>
  </cols>
  <sheetData>
    <row r="1" spans="1:6" ht="14.4" x14ac:dyDescent="0.3">
      <c r="A1" s="1" t="s">
        <v>54</v>
      </c>
    </row>
    <row r="3" spans="1:6" x14ac:dyDescent="0.35">
      <c r="A3" s="4" t="s">
        <v>0</v>
      </c>
      <c r="B3" s="2">
        <v>2013</v>
      </c>
      <c r="C3" s="2">
        <v>2014</v>
      </c>
      <c r="D3" s="2">
        <v>2015</v>
      </c>
      <c r="E3" s="2">
        <v>2016</v>
      </c>
      <c r="F3" s="2">
        <v>2017</v>
      </c>
    </row>
    <row r="4" spans="1:6" x14ac:dyDescent="0.35">
      <c r="A4" s="5" t="s">
        <v>9</v>
      </c>
      <c r="B4" s="3">
        <v>0</v>
      </c>
      <c r="C4" s="3">
        <v>-7932000</v>
      </c>
      <c r="D4" s="3">
        <v>-20066000</v>
      </c>
      <c r="E4" s="3">
        <v>-20440000</v>
      </c>
      <c r="F4" s="3">
        <v>-20686799.999999996</v>
      </c>
    </row>
    <row r="5" spans="1:6" x14ac:dyDescent="0.35">
      <c r="A5" s="5" t="s">
        <v>10</v>
      </c>
      <c r="B5" s="3">
        <v>0</v>
      </c>
      <c r="C5" s="3">
        <v>-4641999.9999999991</v>
      </c>
      <c r="D5" s="3">
        <v>-3606000</v>
      </c>
      <c r="E5" s="3">
        <v>-3654000</v>
      </c>
      <c r="F5" s="3">
        <v>-3860000</v>
      </c>
    </row>
    <row r="6" spans="1:6" x14ac:dyDescent="0.35">
      <c r="A6" s="5" t="s">
        <v>11</v>
      </c>
      <c r="B6" s="3">
        <v>0</v>
      </c>
      <c r="C6" s="3">
        <v>-930800.00000000012</v>
      </c>
      <c r="D6" s="3">
        <v>-702575.99999999988</v>
      </c>
      <c r="E6" s="3">
        <v>-716627.5199999999</v>
      </c>
      <c r="F6" s="3">
        <v>-730960.07039999985</v>
      </c>
    </row>
    <row r="7" spans="1:6" x14ac:dyDescent="0.35">
      <c r="A7" s="5" t="s">
        <v>12</v>
      </c>
      <c r="B7" s="3">
        <v>0</v>
      </c>
      <c r="C7" s="3">
        <v>-327400</v>
      </c>
      <c r="D7" s="3">
        <v>-232848</v>
      </c>
      <c r="E7" s="3">
        <v>-237504.96</v>
      </c>
      <c r="F7" s="3">
        <v>-242255.05919999999</v>
      </c>
    </row>
    <row r="8" spans="1:6" x14ac:dyDescent="0.35">
      <c r="A8" s="5" t="s">
        <v>13</v>
      </c>
      <c r="B8" s="3">
        <v>0</v>
      </c>
      <c r="C8" s="3">
        <v>-362000</v>
      </c>
      <c r="D8" s="3">
        <v>0</v>
      </c>
      <c r="E8" s="3">
        <v>0</v>
      </c>
      <c r="F8" s="3">
        <v>0</v>
      </c>
    </row>
    <row r="9" spans="1:6" x14ac:dyDescent="0.35">
      <c r="A9" s="8" t="s">
        <v>14</v>
      </c>
      <c r="B9" s="3">
        <v>0</v>
      </c>
      <c r="C9" s="3">
        <v>-3194000</v>
      </c>
      <c r="D9" s="3">
        <v>-2474240.7108239094</v>
      </c>
      <c r="E9" s="3">
        <v>-2591166.5912762517</v>
      </c>
      <c r="F9" s="3">
        <v>-2642989.9231017767</v>
      </c>
    </row>
    <row r="10" spans="1:6" x14ac:dyDescent="0.35">
      <c r="A10" s="10" t="s">
        <v>15</v>
      </c>
      <c r="B10" s="3">
        <v>0</v>
      </c>
      <c r="C10" s="3">
        <v>-1120000</v>
      </c>
      <c r="D10" s="3">
        <v>0</v>
      </c>
      <c r="E10" s="3">
        <v>0</v>
      </c>
      <c r="F10" s="3">
        <v>0</v>
      </c>
    </row>
    <row r="11" spans="1:6" x14ac:dyDescent="0.35">
      <c r="A11" s="9" t="s">
        <v>18</v>
      </c>
      <c r="B11" s="7">
        <v>0</v>
      </c>
      <c r="C11" s="7">
        <v>227000</v>
      </c>
      <c r="D11" s="7">
        <v>450864.71082391019</v>
      </c>
      <c r="E11" s="7">
        <v>273299.07127625361</v>
      </c>
      <c r="F11" s="7">
        <v>209995.07275218016</v>
      </c>
    </row>
    <row r="12" spans="1:6" ht="7.5" customHeight="1" x14ac:dyDescent="0.35">
      <c r="B12" s="3"/>
      <c r="C12" s="3"/>
      <c r="D12" s="3"/>
      <c r="E12" s="3"/>
      <c r="F12" s="3"/>
    </row>
    <row r="13" spans="1:6" ht="14.4" x14ac:dyDescent="0.3">
      <c r="A13" t="s">
        <v>48</v>
      </c>
      <c r="B13" s="3">
        <f>B8</f>
        <v>0</v>
      </c>
      <c r="C13" s="3">
        <f>SUM(C4:C11)</f>
        <v>-18281200</v>
      </c>
      <c r="D13" s="3">
        <f>SUM(D4:D11)</f>
        <v>-26630800</v>
      </c>
      <c r="E13" s="3">
        <f t="shared" ref="E13:F13" si="0">SUM(E4:E11)</f>
        <v>-27365999.999999996</v>
      </c>
      <c r="F13" s="3">
        <f t="shared" si="0"/>
        <v>-27953009.97994959</v>
      </c>
    </row>
    <row r="14" spans="1:6" ht="7.5" customHeight="1" x14ac:dyDescent="0.35">
      <c r="B14" s="3"/>
      <c r="C14" s="3"/>
      <c r="D14" s="3"/>
      <c r="E14" s="3"/>
      <c r="F14" s="3"/>
    </row>
    <row r="15" spans="1:6" ht="6.5" customHeight="1" x14ac:dyDescent="0.35">
      <c r="B15" s="3"/>
      <c r="C15" s="3"/>
      <c r="D15" s="3"/>
      <c r="E15" s="3"/>
      <c r="F15" s="3"/>
    </row>
    <row r="16" spans="1:6" ht="13.5" customHeight="1" x14ac:dyDescent="0.35">
      <c r="A16" s="34" t="s">
        <v>51</v>
      </c>
      <c r="B16" s="3">
        <v>0</v>
      </c>
      <c r="C16" s="3">
        <v>37240400</v>
      </c>
      <c r="D16" s="3">
        <v>27810600</v>
      </c>
      <c r="E16" s="3">
        <v>29308000</v>
      </c>
      <c r="F16" s="3">
        <v>30912377.963737797</v>
      </c>
    </row>
    <row r="17" spans="1:9" ht="13.5" customHeight="1" x14ac:dyDescent="0.35">
      <c r="B17" s="3"/>
      <c r="C17" s="3"/>
      <c r="D17" s="3"/>
      <c r="E17" s="3"/>
      <c r="F17" s="3"/>
    </row>
    <row r="18" spans="1:9" ht="13.5" customHeight="1" x14ac:dyDescent="0.35">
      <c r="A18" s="1" t="s">
        <v>52</v>
      </c>
      <c r="B18" s="35">
        <f>B16+B13</f>
        <v>0</v>
      </c>
      <c r="C18" s="35">
        <f t="shared" ref="C18:F18" si="1">C16+C13</f>
        <v>18959200</v>
      </c>
      <c r="D18" s="35">
        <f t="shared" si="1"/>
        <v>1179800</v>
      </c>
      <c r="E18" s="35">
        <f t="shared" si="1"/>
        <v>1942000.0000000037</v>
      </c>
      <c r="F18" s="35">
        <f t="shared" si="1"/>
        <v>2959367.9837882072</v>
      </c>
    </row>
    <row r="19" spans="1:9" ht="13.5" customHeight="1" x14ac:dyDescent="0.35">
      <c r="B19" s="3"/>
      <c r="C19" s="3"/>
      <c r="D19" s="3"/>
      <c r="E19" s="3"/>
      <c r="F19" s="3"/>
    </row>
    <row r="20" spans="1:9" x14ac:dyDescent="0.35">
      <c r="A20" t="s">
        <v>20</v>
      </c>
      <c r="B20" s="3"/>
      <c r="C20" s="3"/>
      <c r="D20" s="3"/>
      <c r="E20" s="3"/>
      <c r="F20" s="3"/>
    </row>
    <row r="21" spans="1:9" ht="7.5" customHeight="1" x14ac:dyDescent="0.35">
      <c r="B21" s="3"/>
      <c r="C21" s="3"/>
      <c r="D21" s="3"/>
      <c r="E21" s="3"/>
      <c r="F21" s="3"/>
    </row>
    <row r="22" spans="1:9" x14ac:dyDescent="0.35">
      <c r="A22" t="s">
        <v>49</v>
      </c>
      <c r="B22" s="3">
        <v>0</v>
      </c>
      <c r="C22" s="3">
        <v>-10418000</v>
      </c>
      <c r="D22" s="3">
        <v>-5417000</v>
      </c>
      <c r="E22" s="3">
        <v>188000</v>
      </c>
      <c r="F22" s="3">
        <v>1199000</v>
      </c>
    </row>
    <row r="23" spans="1:9" x14ac:dyDescent="0.35">
      <c r="A23" s="4" t="s">
        <v>22</v>
      </c>
      <c r="B23" s="7">
        <v>0</v>
      </c>
      <c r="C23" s="7">
        <f>-6810000</f>
        <v>-6810000</v>
      </c>
      <c r="D23" s="7">
        <v>1685188.7843348824</v>
      </c>
      <c r="E23" s="7">
        <v>1375283.1765023237</v>
      </c>
      <c r="F23" s="7">
        <v>900000</v>
      </c>
    </row>
    <row r="24" spans="1:9" ht="7.5" customHeight="1" x14ac:dyDescent="0.35">
      <c r="B24" s="3"/>
      <c r="C24" s="3"/>
      <c r="D24" s="3"/>
      <c r="E24" s="3"/>
      <c r="F24" s="3"/>
    </row>
    <row r="25" spans="1:9" x14ac:dyDescent="0.35">
      <c r="A25" t="s">
        <v>21</v>
      </c>
      <c r="B25" s="3">
        <f>B23+B22</f>
        <v>0</v>
      </c>
      <c r="C25" s="3">
        <f t="shared" ref="C25:F25" si="2">C23+C22</f>
        <v>-17228000</v>
      </c>
      <c r="D25" s="3">
        <f t="shared" si="2"/>
        <v>-3731811.2156651178</v>
      </c>
      <c r="E25" s="3">
        <f t="shared" si="2"/>
        <v>1563283.1765023237</v>
      </c>
      <c r="F25" s="3">
        <f t="shared" si="2"/>
        <v>2099000</v>
      </c>
    </row>
    <row r="26" spans="1:9" ht="7.5" customHeight="1" x14ac:dyDescent="0.35">
      <c r="B26" s="3"/>
      <c r="C26" s="3"/>
      <c r="D26" s="3"/>
      <c r="E26" s="3"/>
      <c r="F26" s="3"/>
    </row>
    <row r="27" spans="1:9" x14ac:dyDescent="0.35">
      <c r="A27" t="s">
        <v>53</v>
      </c>
      <c r="B27" s="3">
        <f>B25+B13</f>
        <v>0</v>
      </c>
      <c r="C27" s="3">
        <f>C25+C18</f>
        <v>1731200</v>
      </c>
      <c r="D27" s="3">
        <f>D25+D18</f>
        <v>-2552011.2156651178</v>
      </c>
      <c r="E27" s="3">
        <f>E25+E18</f>
        <v>3505283.1765023274</v>
      </c>
      <c r="F27" s="3">
        <f>F25+F18</f>
        <v>5058367.9837882072</v>
      </c>
    </row>
    <row r="28" spans="1:9" ht="7.5" customHeight="1" x14ac:dyDescent="0.35">
      <c r="A28" s="11"/>
      <c r="B28" s="12"/>
      <c r="C28" s="12"/>
      <c r="D28" s="12"/>
      <c r="E28" s="12"/>
      <c r="F28" s="12"/>
    </row>
    <row r="29" spans="1:9" ht="7.5" customHeight="1" x14ac:dyDescent="0.35">
      <c r="A29" s="13"/>
      <c r="B29" s="14"/>
      <c r="C29" s="14"/>
      <c r="D29" s="14"/>
      <c r="E29" s="14"/>
      <c r="F29" s="14"/>
    </row>
    <row r="30" spans="1:9" x14ac:dyDescent="0.35">
      <c r="A30" t="s">
        <v>6</v>
      </c>
      <c r="B30" s="14"/>
      <c r="C30" s="14"/>
      <c r="D30" s="14"/>
      <c r="E30" s="14"/>
      <c r="F30" s="14"/>
      <c r="I30" s="5" t="s">
        <v>16</v>
      </c>
    </row>
    <row r="31" spans="1:9" x14ac:dyDescent="0.35">
      <c r="A31" t="s">
        <v>7</v>
      </c>
      <c r="B31" s="14"/>
      <c r="C31" s="14"/>
      <c r="D31" s="14"/>
      <c r="E31" s="14"/>
      <c r="F31" s="14"/>
    </row>
    <row r="32" spans="1:9" x14ac:dyDescent="0.35">
      <c r="A32" t="s">
        <v>8</v>
      </c>
      <c r="B32" s="14"/>
      <c r="C32" s="14"/>
      <c r="D32" s="14"/>
      <c r="E32" s="14"/>
      <c r="F32" s="14"/>
    </row>
    <row r="33" spans="1:10" ht="7.5" customHeight="1" x14ac:dyDescent="0.35">
      <c r="A33" s="13"/>
      <c r="B33" s="14"/>
      <c r="C33" s="14"/>
      <c r="D33" s="14"/>
      <c r="E33" s="14"/>
      <c r="F33" s="14"/>
    </row>
    <row r="34" spans="1:10" x14ac:dyDescent="0.35">
      <c r="A34" s="6" t="s">
        <v>1</v>
      </c>
    </row>
    <row r="35" spans="1:10" ht="7.5" customHeight="1" x14ac:dyDescent="0.35">
      <c r="A35" s="6"/>
    </row>
    <row r="36" spans="1:10" ht="14.4" x14ac:dyDescent="0.3">
      <c r="A36" s="5" t="s">
        <v>74</v>
      </c>
    </row>
    <row r="37" spans="1:10" x14ac:dyDescent="0.35">
      <c r="A37" t="s">
        <v>75</v>
      </c>
    </row>
    <row r="38" spans="1:10" ht="6.5" customHeight="1" x14ac:dyDescent="0.35"/>
    <row r="39" spans="1:10" x14ac:dyDescent="0.35">
      <c r="A39" s="5" t="s">
        <v>2</v>
      </c>
    </row>
    <row r="40" spans="1:10" ht="5.5" customHeight="1" x14ac:dyDescent="0.35"/>
    <row r="41" spans="1:10" x14ac:dyDescent="0.35">
      <c r="A41" s="5" t="s">
        <v>3</v>
      </c>
    </row>
    <row r="42" spans="1:10" ht="7" customHeight="1" x14ac:dyDescent="0.35"/>
    <row r="43" spans="1:10" x14ac:dyDescent="0.35">
      <c r="A43" s="5" t="s">
        <v>4</v>
      </c>
    </row>
    <row r="44" spans="1:10" ht="7.5" customHeight="1" x14ac:dyDescent="0.35"/>
    <row r="45" spans="1:10" x14ac:dyDescent="0.35">
      <c r="A45" s="5" t="s">
        <v>23</v>
      </c>
      <c r="J45" s="5" t="s">
        <v>16</v>
      </c>
    </row>
    <row r="46" spans="1:10" ht="7.5" customHeight="1" x14ac:dyDescent="0.35"/>
    <row r="47" spans="1:10" x14ac:dyDescent="0.35">
      <c r="A47" s="5" t="s">
        <v>5</v>
      </c>
      <c r="J47" s="5" t="s">
        <v>16</v>
      </c>
    </row>
    <row r="48" spans="1:10" ht="7" customHeight="1" x14ac:dyDescent="0.35"/>
    <row r="49" spans="1:1" x14ac:dyDescent="0.35">
      <c r="A49" s="5" t="s">
        <v>17</v>
      </c>
    </row>
    <row r="50" spans="1:1" ht="7" customHeight="1" x14ac:dyDescent="0.35">
      <c r="A50" s="5"/>
    </row>
    <row r="51" spans="1:1" x14ac:dyDescent="0.35">
      <c r="A51" s="5" t="s">
        <v>19</v>
      </c>
    </row>
    <row r="52" spans="1:1" ht="7" customHeight="1" x14ac:dyDescent="0.35">
      <c r="A52" s="5"/>
    </row>
    <row r="53" spans="1:1" x14ac:dyDescent="0.35">
      <c r="A53" s="5" t="s">
        <v>50</v>
      </c>
    </row>
    <row r="54" spans="1:1" ht="7.5" customHeight="1" x14ac:dyDescent="0.35">
      <c r="A54" s="5"/>
    </row>
    <row r="55" spans="1:1" x14ac:dyDescent="0.35">
      <c r="A55" s="5" t="s">
        <v>24</v>
      </c>
    </row>
    <row r="56" spans="1:1" x14ac:dyDescent="0.35">
      <c r="A56" s="5"/>
    </row>
  </sheetData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Distributional Analysis</vt:lpstr>
      <vt:lpstr>Fiscal Note</vt:lpstr>
      <vt:lpstr>'Fiscal Note'!Print_Area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Gunter, David</dc:creator>
  <cp:lastModifiedBy>Allen, Michael J.</cp:lastModifiedBy>
  <cp:lastPrinted>2013-05-03T14:39:58Z</cp:lastPrinted>
  <dcterms:created xsi:type="dcterms:W3CDTF">2013-01-03T15:45:31Z</dcterms:created>
  <dcterms:modified xsi:type="dcterms:W3CDTF">2013-05-03T14:41:24Z</dcterms:modified>
</cp:coreProperties>
</file>