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michelle_t_webb_maine_gov/Documents/Documents/RFSI/"/>
    </mc:Choice>
  </mc:AlternateContent>
  <xr:revisionPtr revIDLastSave="0" documentId="8_{7B79D25D-EE26-40D3-AC11-DD385DB733F8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RFSI Budget Worksheet - Example" sheetId="2" r:id="rId1"/>
    <sheet name="RFSI Budget Worksheet-Template" sheetId="4" r:id="rId2"/>
  </sheets>
  <definedNames>
    <definedName name="_xlnm.Print_Area" localSheetId="0">'RFSI Budget Worksheet - Example'!$A$3:$E$54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4" l="1"/>
  <c r="G50" i="4" s="1"/>
  <c r="F50" i="4"/>
  <c r="E51" i="4"/>
  <c r="F51" i="4"/>
  <c r="G51" i="4"/>
  <c r="G49" i="4"/>
  <c r="F49" i="4"/>
  <c r="E49" i="4"/>
  <c r="E44" i="4"/>
  <c r="G44" i="4" s="1"/>
  <c r="F44" i="4"/>
  <c r="E45" i="4"/>
  <c r="E46" i="4" s="1"/>
  <c r="F45" i="4"/>
  <c r="G43" i="4"/>
  <c r="F43" i="4"/>
  <c r="F46" i="4" s="1"/>
  <c r="E43" i="4"/>
  <c r="E40" i="4"/>
  <c r="E38" i="4"/>
  <c r="G38" i="4" s="1"/>
  <c r="F38" i="4"/>
  <c r="G37" i="4"/>
  <c r="F37" i="4"/>
  <c r="E37" i="4"/>
  <c r="E34" i="4"/>
  <c r="E32" i="4"/>
  <c r="G32" i="4" s="1"/>
  <c r="F32" i="4"/>
  <c r="G31" i="4"/>
  <c r="F31" i="4"/>
  <c r="E31" i="4"/>
  <c r="F28" i="4"/>
  <c r="G28" i="4"/>
  <c r="E28" i="4"/>
  <c r="G26" i="4"/>
  <c r="F26" i="4"/>
  <c r="E26" i="4"/>
  <c r="G21" i="4"/>
  <c r="F21" i="4"/>
  <c r="E21" i="4"/>
  <c r="G20" i="4"/>
  <c r="F20" i="4"/>
  <c r="E20" i="4"/>
  <c r="E17" i="4"/>
  <c r="F14" i="4"/>
  <c r="F15" i="4"/>
  <c r="F16" i="4"/>
  <c r="E14" i="4"/>
  <c r="E15" i="4"/>
  <c r="E16" i="4"/>
  <c r="G16" i="4" s="1"/>
  <c r="G14" i="4"/>
  <c r="G13" i="4"/>
  <c r="F13" i="4"/>
  <c r="E13" i="4"/>
  <c r="G8" i="4"/>
  <c r="G9" i="4"/>
  <c r="G7" i="4"/>
  <c r="E8" i="4"/>
  <c r="F8" i="4"/>
  <c r="E9" i="4"/>
  <c r="F9" i="4"/>
  <c r="F7" i="4"/>
  <c r="E7" i="4"/>
  <c r="G56" i="4"/>
  <c r="O52" i="4"/>
  <c r="M52" i="4"/>
  <c r="K52" i="4"/>
  <c r="H52" i="4"/>
  <c r="I52" i="4"/>
  <c r="P52" i="4"/>
  <c r="N52" i="4"/>
  <c r="L52" i="4"/>
  <c r="J52" i="4"/>
  <c r="E52" i="4"/>
  <c r="P46" i="4"/>
  <c r="O46" i="4"/>
  <c r="N46" i="4"/>
  <c r="M46" i="4"/>
  <c r="L46" i="4"/>
  <c r="J46" i="4"/>
  <c r="I46" i="4"/>
  <c r="H46" i="4"/>
  <c r="K46" i="4"/>
  <c r="H40" i="4"/>
  <c r="P40" i="4"/>
  <c r="O40" i="4"/>
  <c r="N40" i="4"/>
  <c r="M40" i="4"/>
  <c r="P34" i="4"/>
  <c r="O34" i="4"/>
  <c r="N34" i="4"/>
  <c r="N54" i="4" s="1"/>
  <c r="N57" i="4" s="1"/>
  <c r="M34" i="4"/>
  <c r="K34" i="4"/>
  <c r="H34" i="4"/>
  <c r="I34" i="4"/>
  <c r="L40" i="4"/>
  <c r="J34" i="4"/>
  <c r="P28" i="4"/>
  <c r="N28" i="4"/>
  <c r="M28" i="4"/>
  <c r="L28" i="4"/>
  <c r="J28" i="4"/>
  <c r="H28" i="4"/>
  <c r="O28" i="4"/>
  <c r="I28" i="4"/>
  <c r="P23" i="4"/>
  <c r="O23" i="4"/>
  <c r="N23" i="4"/>
  <c r="M23" i="4"/>
  <c r="L23" i="4"/>
  <c r="K23" i="4"/>
  <c r="H23" i="4"/>
  <c r="E23" i="4"/>
  <c r="J23" i="4"/>
  <c r="I23" i="4"/>
  <c r="P17" i="4"/>
  <c r="O17" i="4"/>
  <c r="N17" i="4"/>
  <c r="M17" i="4"/>
  <c r="L17" i="4"/>
  <c r="K17" i="4"/>
  <c r="H17" i="4"/>
  <c r="J17" i="4"/>
  <c r="P10" i="4"/>
  <c r="O10" i="4"/>
  <c r="N10" i="4"/>
  <c r="M10" i="4"/>
  <c r="L10" i="4"/>
  <c r="K10" i="4"/>
  <c r="I10" i="4"/>
  <c r="H10" i="4"/>
  <c r="F10" i="4"/>
  <c r="E10" i="4"/>
  <c r="J10" i="4"/>
  <c r="G10" i="4"/>
  <c r="O52" i="2"/>
  <c r="J16" i="2"/>
  <c r="N31" i="2"/>
  <c r="L31" i="2"/>
  <c r="J31" i="2"/>
  <c r="J37" i="2" s="1"/>
  <c r="P49" i="2"/>
  <c r="P52" i="2" s="1"/>
  <c r="N49" i="2"/>
  <c r="N52" i="2" s="1"/>
  <c r="L49" i="2"/>
  <c r="J49" i="2"/>
  <c r="H52" i="2"/>
  <c r="K52" i="2"/>
  <c r="L52" i="2"/>
  <c r="M52" i="2"/>
  <c r="I43" i="2"/>
  <c r="I46" i="2" s="1"/>
  <c r="J32" i="2"/>
  <c r="I32" i="2"/>
  <c r="E32" i="2" s="1"/>
  <c r="F32" i="2"/>
  <c r="E31" i="2"/>
  <c r="O26" i="2"/>
  <c r="O28" i="2" s="1"/>
  <c r="M26" i="2"/>
  <c r="M28" i="2" s="1"/>
  <c r="K26" i="2"/>
  <c r="I26" i="2"/>
  <c r="P46" i="2"/>
  <c r="O46" i="2"/>
  <c r="P38" i="2"/>
  <c r="O38" i="2"/>
  <c r="P37" i="2"/>
  <c r="O37" i="2"/>
  <c r="P34" i="2"/>
  <c r="O34" i="2"/>
  <c r="P28" i="2"/>
  <c r="P23" i="2"/>
  <c r="O23" i="2"/>
  <c r="P17" i="2"/>
  <c r="O17" i="2"/>
  <c r="P10" i="2"/>
  <c r="O10" i="2"/>
  <c r="H46" i="2"/>
  <c r="J46" i="2"/>
  <c r="L46" i="2"/>
  <c r="M46" i="2"/>
  <c r="N46" i="2"/>
  <c r="K43" i="2"/>
  <c r="K46" i="2" s="1"/>
  <c r="K37" i="2"/>
  <c r="M37" i="2"/>
  <c r="N37" i="2"/>
  <c r="I37" i="2"/>
  <c r="E37" i="2" s="1"/>
  <c r="J38" i="2"/>
  <c r="K38" i="2"/>
  <c r="L38" i="2"/>
  <c r="M38" i="2"/>
  <c r="N38" i="2"/>
  <c r="H40" i="2"/>
  <c r="H34" i="2"/>
  <c r="K34" i="2"/>
  <c r="M34" i="2"/>
  <c r="N34" i="2"/>
  <c r="H28" i="2"/>
  <c r="I28" i="2"/>
  <c r="J28" i="2"/>
  <c r="L28" i="2"/>
  <c r="N28" i="2"/>
  <c r="H23" i="2"/>
  <c r="K23" i="2"/>
  <c r="L23" i="2"/>
  <c r="M23" i="2"/>
  <c r="N23" i="2"/>
  <c r="H10" i="2"/>
  <c r="H17" i="2"/>
  <c r="K17" i="2"/>
  <c r="L17" i="2"/>
  <c r="M17" i="2"/>
  <c r="N17" i="2"/>
  <c r="K10" i="2"/>
  <c r="L10" i="2"/>
  <c r="M10" i="2"/>
  <c r="N10" i="2"/>
  <c r="J13" i="2"/>
  <c r="J14" i="2"/>
  <c r="J15" i="2"/>
  <c r="J20" i="2"/>
  <c r="J21" i="2"/>
  <c r="J47" i="2"/>
  <c r="J48" i="2"/>
  <c r="J50" i="2"/>
  <c r="J51" i="2"/>
  <c r="J52" i="2" s="1"/>
  <c r="J7" i="2"/>
  <c r="I8" i="2"/>
  <c r="I9" i="2"/>
  <c r="I13" i="2"/>
  <c r="I14" i="2"/>
  <c r="I15" i="2"/>
  <c r="I16" i="2"/>
  <c r="I20" i="2"/>
  <c r="I21" i="2"/>
  <c r="I47" i="2"/>
  <c r="I48" i="2"/>
  <c r="I50" i="2"/>
  <c r="I51" i="2"/>
  <c r="I7" i="2"/>
  <c r="G14" i="2"/>
  <c r="G15" i="2"/>
  <c r="G16" i="2"/>
  <c r="J9" i="2"/>
  <c r="J8" i="2"/>
  <c r="G45" i="4" l="1"/>
  <c r="F34" i="4"/>
  <c r="F23" i="4"/>
  <c r="G23" i="4"/>
  <c r="G15" i="4"/>
  <c r="F17" i="4"/>
  <c r="P54" i="4"/>
  <c r="P57" i="4" s="1"/>
  <c r="O54" i="4"/>
  <c r="O57" i="4" s="1"/>
  <c r="M54" i="4"/>
  <c r="M57" i="4" s="1"/>
  <c r="K28" i="4"/>
  <c r="L34" i="4"/>
  <c r="L54" i="4" s="1"/>
  <c r="L57" i="4" s="1"/>
  <c r="G46" i="4"/>
  <c r="K40" i="4"/>
  <c r="K54" i="4" s="1"/>
  <c r="K57" i="4" s="1"/>
  <c r="I34" i="2"/>
  <c r="F31" i="2"/>
  <c r="G31" i="2" s="1"/>
  <c r="I38" i="2"/>
  <c r="E43" i="2"/>
  <c r="F49" i="2"/>
  <c r="F38" i="2"/>
  <c r="E38" i="2"/>
  <c r="G32" i="2"/>
  <c r="E26" i="2"/>
  <c r="K28" i="2"/>
  <c r="J34" i="2"/>
  <c r="I10" i="2"/>
  <c r="J17" i="2"/>
  <c r="K40" i="2"/>
  <c r="G43" i="2"/>
  <c r="J23" i="2"/>
  <c r="J10" i="2"/>
  <c r="O40" i="2"/>
  <c r="O54" i="2" s="1"/>
  <c r="O57" i="2" s="1"/>
  <c r="I23" i="2"/>
  <c r="I17" i="2"/>
  <c r="N40" i="2"/>
  <c r="N54" i="2" s="1"/>
  <c r="N57" i="2" s="1"/>
  <c r="M40" i="2"/>
  <c r="M54" i="2" s="1"/>
  <c r="M57" i="2" s="1"/>
  <c r="K54" i="2"/>
  <c r="K57" i="2" s="1"/>
  <c r="P40" i="2"/>
  <c r="P54" i="2" s="1"/>
  <c r="P57" i="2" s="1"/>
  <c r="L34" i="2"/>
  <c r="L37" i="2"/>
  <c r="L40" i="2" s="1"/>
  <c r="G56" i="2"/>
  <c r="G34" i="4" l="1"/>
  <c r="I40" i="4"/>
  <c r="J40" i="4"/>
  <c r="J54" i="4" s="1"/>
  <c r="J57" i="4" s="1"/>
  <c r="G52" i="4"/>
  <c r="F52" i="4"/>
  <c r="F37" i="2"/>
  <c r="G38" i="2"/>
  <c r="L54" i="2"/>
  <c r="L57" i="2" s="1"/>
  <c r="G37" i="2"/>
  <c r="I40" i="2"/>
  <c r="G51" i="2"/>
  <c r="G50" i="2"/>
  <c r="G26" i="2"/>
  <c r="G21" i="2"/>
  <c r="G20" i="2"/>
  <c r="G13" i="2"/>
  <c r="G8" i="2"/>
  <c r="G9" i="2"/>
  <c r="G7" i="2"/>
  <c r="F52" i="2"/>
  <c r="F46" i="2"/>
  <c r="F28" i="2"/>
  <c r="F23" i="2"/>
  <c r="F17" i="2"/>
  <c r="F10" i="2"/>
  <c r="F40" i="4" l="1"/>
  <c r="F54" i="4" s="1"/>
  <c r="F57" i="4" s="1"/>
  <c r="G10" i="2"/>
  <c r="G23" i="2"/>
  <c r="G46" i="2"/>
  <c r="G28" i="2"/>
  <c r="G17" i="2"/>
  <c r="E17" i="2"/>
  <c r="E10" i="2"/>
  <c r="G40" i="4" l="1"/>
  <c r="E23" i="2"/>
  <c r="E40" i="2"/>
  <c r="E28" i="2"/>
  <c r="E46" i="2"/>
  <c r="E34" i="2"/>
  <c r="G34" i="2" l="1"/>
  <c r="F34" i="2"/>
  <c r="F40" i="2"/>
  <c r="G40" i="2"/>
  <c r="J40" i="2"/>
  <c r="J54" i="2" l="1"/>
  <c r="J57" i="2" s="1"/>
  <c r="F54" i="2"/>
  <c r="F57" i="2" s="1"/>
  <c r="E49" i="2"/>
  <c r="E52" i="2" s="1"/>
  <c r="E54" i="2" s="1"/>
  <c r="E57" i="2" s="1"/>
  <c r="D68" i="2" s="1"/>
  <c r="I52" i="2"/>
  <c r="I54" i="2" s="1"/>
  <c r="I57" i="2" s="1"/>
  <c r="G49" i="2" l="1"/>
  <c r="G52" i="2" s="1"/>
  <c r="G54" i="2" s="1"/>
  <c r="G57" i="2" s="1"/>
  <c r="D64" i="2" l="1"/>
  <c r="D66" i="2" s="1"/>
  <c r="F66" i="2" s="1"/>
  <c r="E54" i="4"/>
  <c r="E57" i="4" s="1"/>
  <c r="D68" i="4" s="1"/>
  <c r="I17" i="4"/>
  <c r="I54" i="4" s="1"/>
  <c r="I57" i="4" s="1"/>
  <c r="G17" i="4" l="1"/>
  <c r="G54" i="4" s="1"/>
  <c r="G57" i="4" s="1"/>
  <c r="D64" i="4" s="1"/>
  <c r="D66" i="4" s="1"/>
  <c r="F66" i="4" s="1"/>
</calcChain>
</file>

<file path=xl/sharedStrings.xml><?xml version="1.0" encoding="utf-8"?>
<sst xmlns="http://schemas.openxmlformats.org/spreadsheetml/2006/main" count="209" uniqueCount="96">
  <si>
    <t>Budget Category</t>
  </si>
  <si>
    <t>Personnel Total</t>
  </si>
  <si>
    <t>TOTALS</t>
  </si>
  <si>
    <t>Employee Related Expenses (Fringe Benefits)</t>
  </si>
  <si>
    <t>P&amp;O Total</t>
  </si>
  <si>
    <t>Travel</t>
  </si>
  <si>
    <t>Other Operating Expenses</t>
  </si>
  <si>
    <t>Travel Total</t>
  </si>
  <si>
    <t>OOE Total</t>
  </si>
  <si>
    <t>Personnel Expenses</t>
  </si>
  <si>
    <t>ERE Total</t>
  </si>
  <si>
    <t>Supplies</t>
  </si>
  <si>
    <t>Professional &amp; Outside Services (Contractual)</t>
  </si>
  <si>
    <t>Supplies Total</t>
  </si>
  <si>
    <t>Equipment</t>
  </si>
  <si>
    <t>Equipment Total</t>
  </si>
  <si>
    <t>Fringe Benefit Rate (%)</t>
  </si>
  <si>
    <t>Construction</t>
  </si>
  <si>
    <t>Construction Total</t>
  </si>
  <si>
    <t>DIRECT COSTS SUB-TOTAL</t>
  </si>
  <si>
    <t>Modified Total Direct Costs (MTDC)*</t>
  </si>
  <si>
    <t xml:space="preserve">Total </t>
  </si>
  <si>
    <t>Project</t>
  </si>
  <si>
    <t>Costs</t>
  </si>
  <si>
    <t>*See Scope and Requirements - Page 20</t>
  </si>
  <si>
    <t>10% de minimus</t>
  </si>
  <si>
    <t>Refrigerated Vehicle</t>
  </si>
  <si>
    <t>Building Materials</t>
  </si>
  <si>
    <t>Project Manager</t>
  </si>
  <si>
    <t>Meals</t>
  </si>
  <si>
    <t>Lodging</t>
  </si>
  <si>
    <t>Facility Rent</t>
  </si>
  <si>
    <t>General Contractor</t>
  </si>
  <si>
    <t>Electrical Contractor</t>
  </si>
  <si>
    <t>RFSI Grant Match Calculator</t>
  </si>
  <si>
    <t>Required Match Rate</t>
  </si>
  <si>
    <t>Match Funds Required</t>
  </si>
  <si>
    <t>Grant + Match</t>
  </si>
  <si>
    <t>Must be .50 or .25.</t>
  </si>
  <si>
    <t>Click in the gray cell below and use the drop down arrow to choose your match percentage.</t>
  </si>
  <si>
    <t>NICRA - Indirect Costs</t>
  </si>
  <si>
    <t>%</t>
  </si>
  <si>
    <t>Total Project Costs</t>
  </si>
  <si>
    <t>RFSI Funds Requested</t>
  </si>
  <si>
    <t>Requested</t>
  </si>
  <si>
    <t>Match</t>
  </si>
  <si>
    <t>Grantee</t>
  </si>
  <si>
    <t>Match Calculator:</t>
  </si>
  <si>
    <t xml:space="preserve">The match is based on the total project costs and not on the amount of federal funds requested.  </t>
  </si>
  <si>
    <t>The match calculator takes into account the 25% or 50% match requirement. Use the dropdown to toggle between both options.</t>
  </si>
  <si>
    <t>The match funds required line will tell you if additional match is needed to ensure you are meeting the minimum match requirement.</t>
  </si>
  <si>
    <t>RFSI BUDGET-MATCH EXAMPLE</t>
  </si>
  <si>
    <t>Accountant/Bookkeeper  (Qualified)</t>
  </si>
  <si>
    <t>Cold Storage Cooler</t>
  </si>
  <si>
    <t>Cold Storage Freezers</t>
  </si>
  <si>
    <t>Processing Laborer</t>
  </si>
  <si>
    <t>Detailed Description</t>
  </si>
  <si>
    <t>One</t>
  </si>
  <si>
    <t>Two</t>
  </si>
  <si>
    <t>Three</t>
  </si>
  <si>
    <t>2023 Ford Etransit 350 Reefer Van</t>
  </si>
  <si>
    <t>2 Norlake 8*10 walk in coolers</t>
  </si>
  <si>
    <t>Business Name &amp; Project Services</t>
  </si>
  <si>
    <t>Lumber, Roofing, Electrical, Plumbing Materials</t>
  </si>
  <si>
    <t>Plumbing Contractor</t>
  </si>
  <si>
    <t>Poured for Project Facility Renovation</t>
  </si>
  <si>
    <t xml:space="preserve">Site work and slab </t>
  </si>
  <si>
    <t>Insulation</t>
  </si>
  <si>
    <t>In-Kind Building Materials</t>
  </si>
  <si>
    <t>Fringe Benefit Rate (28%)</t>
  </si>
  <si>
    <t>Food Distribution Miles</t>
  </si>
  <si>
    <t>Project  Year</t>
  </si>
  <si>
    <t>RFSI Funds</t>
  </si>
  <si>
    <t>Total</t>
  </si>
  <si>
    <t>Project Year</t>
  </si>
  <si>
    <t>Grantee Match</t>
  </si>
  <si>
    <t xml:space="preserve">Business Name </t>
  </si>
  <si>
    <t>1 FTE dedicated to Project 
.50 FTE requested &amp; .50 FTE match
($40,000 salary; 3% annual COLA)</t>
  </si>
  <si>
    <t>September 1, 2024- 
December 31, 2024</t>
  </si>
  <si>
    <t>January 1, 2025- December 31, 2025</t>
  </si>
  <si>
    <t>January 1, 2026- December 31, 2026</t>
  </si>
  <si>
    <t>January 1, 2027- April 30, 2027</t>
  </si>
  <si>
    <t>Four</t>
  </si>
  <si>
    <t>$150/mo.  
(4mos./Yr1; 12mos./Yrs2&amp;3; 4mos. Yr4 )</t>
  </si>
  <si>
    <t>1 Norlake 8*10 walk in freezer</t>
  </si>
  <si>
    <t>1,000 miles YRs 1&amp;4; 
3,000 mi. YRs 2&amp;3 / $.67</t>
  </si>
  <si>
    <t>(4mos./Yr1; 12mos./Yrs2&amp;3; 4mos. Yr4 )</t>
  </si>
  <si>
    <t>50% (of $800 month) facility lease</t>
  </si>
  <si>
    <t>.25 FTE dedicated to Project 
($60,000 salary; 3% annual COLA)</t>
  </si>
  <si>
    <t>Match difference should be zero or a negative number</t>
  </si>
  <si>
    <t>Must be between $100,000 and $250,000</t>
  </si>
  <si>
    <t>Applicants must project States with enough detail to determine if what the applicants indicate as match is allowable per section 1.5.3 – Program Scope and Requirements.  For match to be allowable, it must be an expense that the State would accept when the subrecipent submits a request for reimbursement.</t>
  </si>
  <si>
    <t>Title</t>
  </si>
  <si>
    <t>TItle</t>
  </si>
  <si>
    <t>Year ending 12/31/24</t>
  </si>
  <si>
    <t>Salary &amp; 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</si>
</sst>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color indexed="8"/>
      <name val="Calibri"/>
      <family val="2"/>
      <scheme val="minor"/>
    </font>
    <font>
      <i/>
      <sz val="12"/>
      <color theme="0" tint="-0.499984740745262"/>
      <name val="Arial"/>
      <family val="2"/>
    </font>
    <font>
      <b/>
      <sz val="22"/>
      <name val="Arial"/>
      <family val="2"/>
    </font>
    <font>
      <sz val="10"/>
      <name val="Arial"/>
    </font>
    <font>
      <b/>
      <i/>
      <sz val="10"/>
      <color theme="1"/>
      <name val="Arial"/>
      <family val="2"/>
    </font>
    <font>
      <b/>
      <sz val="20"/>
      <color theme="1"/>
      <name val="Arial"/>
      <family val="2"/>
    </font>
    <font>
      <b/>
      <i/>
      <sz val="8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b/>
      <sz val="11"/>
      <name val="Calibri"/>
      <family val="2"/>
    </font>
    <font>
      <b/>
      <i/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2" xfId="0" applyFont="1" applyBorder="1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0" fontId="9" fillId="0" borderId="0" xfId="0" applyFont="1"/>
    <xf numFmtId="0" fontId="9" fillId="2" borderId="1" xfId="0" applyFont="1" applyFill="1" applyBorder="1"/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10" fillId="0" borderId="16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/>
    <xf numFmtId="0" fontId="11" fillId="2" borderId="13" xfId="0" applyFont="1" applyFill="1" applyBorder="1"/>
    <xf numFmtId="0" fontId="12" fillId="2" borderId="14" xfId="0" applyFont="1" applyFill="1" applyBorder="1"/>
    <xf numFmtId="0" fontId="13" fillId="2" borderId="14" xfId="0" applyFont="1" applyFill="1" applyBorder="1"/>
    <xf numFmtId="0" fontId="10" fillId="0" borderId="17" xfId="0" applyFont="1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8" fillId="0" borderId="0" xfId="0" applyFont="1"/>
    <xf numFmtId="0" fontId="5" fillId="0" borderId="20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7" fillId="0" borderId="19" xfId="0" applyFont="1" applyBorder="1" applyProtection="1">
      <protection locked="0"/>
    </xf>
    <xf numFmtId="0" fontId="10" fillId="0" borderId="22" xfId="0" applyFont="1" applyBorder="1"/>
    <xf numFmtId="0" fontId="10" fillId="0" borderId="19" xfId="0" applyFont="1" applyBorder="1"/>
    <xf numFmtId="0" fontId="13" fillId="2" borderId="24" xfId="0" applyFont="1" applyFill="1" applyBorder="1"/>
    <xf numFmtId="0" fontId="11" fillId="0" borderId="6" xfId="0" applyFont="1" applyBorder="1"/>
    <xf numFmtId="0" fontId="12" fillId="0" borderId="0" xfId="0" applyFont="1"/>
    <xf numFmtId="0" fontId="13" fillId="0" borderId="19" xfId="0" applyFont="1" applyBorder="1"/>
    <xf numFmtId="0" fontId="13" fillId="0" borderId="0" xfId="0" applyFont="1"/>
    <xf numFmtId="0" fontId="2" fillId="0" borderId="2" xfId="0" applyFont="1" applyBorder="1"/>
    <xf numFmtId="0" fontId="11" fillId="0" borderId="0" xfId="0" applyFont="1"/>
    <xf numFmtId="0" fontId="13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0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" borderId="26" xfId="0" applyFill="1" applyBorder="1"/>
    <xf numFmtId="0" fontId="0" fillId="3" borderId="30" xfId="0" applyFill="1" applyBorder="1"/>
    <xf numFmtId="0" fontId="0" fillId="3" borderId="12" xfId="0" applyFill="1" applyBorder="1"/>
    <xf numFmtId="0" fontId="0" fillId="3" borderId="0" xfId="0" applyFill="1"/>
    <xf numFmtId="0" fontId="4" fillId="3" borderId="0" xfId="0" applyFont="1" applyFill="1" applyAlignment="1" applyProtection="1">
      <alignment horizontal="right"/>
      <protection locked="0"/>
    </xf>
    <xf numFmtId="0" fontId="4" fillId="3" borderId="12" xfId="0" applyFont="1" applyFill="1" applyBorder="1" applyAlignment="1" applyProtection="1">
      <alignment horizontal="right"/>
      <protection locked="0"/>
    </xf>
    <xf numFmtId="164" fontId="5" fillId="3" borderId="0" xfId="0" applyNumberFormat="1" applyFont="1" applyFill="1"/>
    <xf numFmtId="37" fontId="13" fillId="0" borderId="7" xfId="0" applyNumberFormat="1" applyFont="1" applyBorder="1" applyAlignment="1">
      <alignment horizontal="right" wrapText="1"/>
    </xf>
    <xf numFmtId="43" fontId="5" fillId="4" borderId="28" xfId="1" applyFont="1" applyFill="1" applyBorder="1" applyProtection="1">
      <protection locked="0"/>
    </xf>
    <xf numFmtId="0" fontId="14" fillId="0" borderId="19" xfId="0" applyFont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left"/>
      <protection locked="0"/>
    </xf>
    <xf numFmtId="0" fontId="18" fillId="5" borderId="25" xfId="0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18" fillId="5" borderId="22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10" fillId="0" borderId="17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 horizontal="left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14" fillId="0" borderId="23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15" fillId="6" borderId="31" xfId="0" applyFont="1" applyFill="1" applyBorder="1" applyAlignment="1">
      <alignment horizontal="center"/>
    </xf>
    <xf numFmtId="0" fontId="15" fillId="6" borderId="32" xfId="0" applyFont="1" applyFill="1" applyBorder="1" applyAlignment="1">
      <alignment horizontal="center"/>
    </xf>
    <xf numFmtId="0" fontId="15" fillId="6" borderId="33" xfId="0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indent="1"/>
    </xf>
    <xf numFmtId="0" fontId="21" fillId="0" borderId="0" xfId="3" applyAlignment="1">
      <alignment vertical="center"/>
    </xf>
    <xf numFmtId="0" fontId="22" fillId="0" borderId="0" xfId="0" applyFont="1" applyAlignment="1">
      <alignment vertical="center"/>
    </xf>
    <xf numFmtId="0" fontId="14" fillId="0" borderId="7" xfId="0" applyFont="1" applyBorder="1" applyAlignment="1" applyProtection="1">
      <alignment horizontal="center" wrapText="1"/>
      <protection locked="0"/>
    </xf>
    <xf numFmtId="44" fontId="0" fillId="0" borderId="0" xfId="2" applyFont="1"/>
    <xf numFmtId="44" fontId="4" fillId="0" borderId="5" xfId="2" applyFont="1" applyBorder="1" applyAlignment="1" applyProtection="1">
      <alignment horizontal="center"/>
      <protection locked="0"/>
    </xf>
    <xf numFmtId="44" fontId="4" fillId="0" borderId="5" xfId="2" applyFont="1" applyBorder="1" applyAlignment="1" applyProtection="1">
      <alignment horizontal="center" wrapText="1"/>
      <protection locked="0"/>
    </xf>
    <xf numFmtId="44" fontId="4" fillId="0" borderId="7" xfId="2" applyFont="1" applyBorder="1" applyAlignment="1" applyProtection="1">
      <alignment horizontal="center"/>
      <protection locked="0"/>
    </xf>
    <xf numFmtId="44" fontId="4" fillId="0" borderId="7" xfId="2" applyFont="1" applyBorder="1" applyAlignment="1" applyProtection="1">
      <alignment horizontal="center" wrapText="1"/>
      <protection locked="0"/>
    </xf>
    <xf numFmtId="44" fontId="4" fillId="0" borderId="10" xfId="2" applyFont="1" applyBorder="1" applyAlignment="1" applyProtection="1">
      <alignment horizontal="center"/>
      <protection locked="0"/>
    </xf>
    <xf numFmtId="44" fontId="4" fillId="0" borderId="10" xfId="2" applyFont="1" applyBorder="1" applyAlignment="1" applyProtection="1">
      <alignment horizontal="center" wrapText="1"/>
      <protection locked="0"/>
    </xf>
    <xf numFmtId="44" fontId="5" fillId="0" borderId="7" xfId="2" applyFont="1" applyBorder="1" applyProtection="1">
      <protection locked="0"/>
    </xf>
    <xf numFmtId="44" fontId="10" fillId="0" borderId="18" xfId="2" applyFont="1" applyBorder="1"/>
    <xf numFmtId="44" fontId="10" fillId="0" borderId="7" xfId="2" applyFont="1" applyBorder="1"/>
    <xf numFmtId="44" fontId="7" fillId="0" borderId="7" xfId="2" applyFont="1" applyBorder="1" applyProtection="1">
      <protection locked="0"/>
    </xf>
    <xf numFmtId="44" fontId="4" fillId="0" borderId="7" xfId="2" applyFont="1" applyBorder="1" applyProtection="1">
      <protection locked="0"/>
    </xf>
    <xf numFmtId="44" fontId="13" fillId="2" borderId="15" xfId="2" applyFont="1" applyFill="1" applyBorder="1" applyAlignment="1">
      <alignment horizontal="right" wrapText="1"/>
    </xf>
    <xf numFmtId="44" fontId="13" fillId="0" borderId="7" xfId="2" applyFont="1" applyBorder="1" applyAlignment="1">
      <alignment horizontal="right" wrapText="1"/>
    </xf>
    <xf numFmtId="44" fontId="13" fillId="0" borderId="0" xfId="2" applyFont="1" applyAlignment="1">
      <alignment horizontal="right" wrapText="1"/>
    </xf>
    <xf numFmtId="44" fontId="0" fillId="3" borderId="0" xfId="2" applyFont="1" applyFill="1"/>
    <xf numFmtId="44" fontId="0" fillId="3" borderId="19" xfId="2" applyFont="1" applyFill="1" applyBorder="1"/>
    <xf numFmtId="44" fontId="17" fillId="3" borderId="0" xfId="2" applyFont="1" applyFill="1"/>
    <xf numFmtId="44" fontId="5" fillId="3" borderId="29" xfId="2" applyFont="1" applyFill="1" applyBorder="1"/>
    <xf numFmtId="44" fontId="17" fillId="3" borderId="12" xfId="2" applyFont="1" applyFill="1" applyBorder="1"/>
    <xf numFmtId="44" fontId="0" fillId="3" borderId="12" xfId="2" applyFont="1" applyFill="1" applyBorder="1"/>
    <xf numFmtId="44" fontId="0" fillId="3" borderId="23" xfId="2" applyFont="1" applyFill="1" applyBorder="1"/>
    <xf numFmtId="44" fontId="2" fillId="0" borderId="0" xfId="2" applyFont="1"/>
    <xf numFmtId="0" fontId="15" fillId="6" borderId="0" xfId="0" applyFont="1" applyFill="1" applyBorder="1" applyAlignment="1">
      <alignment horizontal="center"/>
    </xf>
    <xf numFmtId="44" fontId="0" fillId="6" borderId="0" xfId="2" applyFont="1" applyFill="1"/>
    <xf numFmtId="44" fontId="4" fillId="6" borderId="5" xfId="2" applyFont="1" applyFill="1" applyBorder="1" applyAlignment="1" applyProtection="1">
      <alignment horizontal="center"/>
      <protection locked="0"/>
    </xf>
    <xf numFmtId="44" fontId="4" fillId="6" borderId="7" xfId="2" applyFont="1" applyFill="1" applyBorder="1" applyAlignment="1" applyProtection="1">
      <alignment horizontal="center"/>
      <protection locked="0"/>
    </xf>
    <xf numFmtId="44" fontId="4" fillId="6" borderId="10" xfId="2" applyFont="1" applyFill="1" applyBorder="1" applyAlignment="1" applyProtection="1">
      <alignment horizontal="center"/>
      <protection locked="0"/>
    </xf>
    <xf numFmtId="44" fontId="5" fillId="6" borderId="7" xfId="2" applyFont="1" applyFill="1" applyBorder="1" applyProtection="1">
      <protection locked="0"/>
    </xf>
    <xf numFmtId="44" fontId="10" fillId="6" borderId="7" xfId="2" applyFont="1" applyFill="1" applyBorder="1"/>
    <xf numFmtId="44" fontId="7" fillId="6" borderId="7" xfId="2" applyFont="1" applyFill="1" applyBorder="1" applyProtection="1">
      <protection locked="0"/>
    </xf>
    <xf numFmtId="44" fontId="4" fillId="6" borderId="7" xfId="2" applyFont="1" applyFill="1" applyBorder="1" applyProtection="1">
      <protection locked="0"/>
    </xf>
    <xf numFmtId="44" fontId="13" fillId="6" borderId="7" xfId="2" applyFont="1" applyFill="1" applyBorder="1" applyAlignment="1">
      <alignment horizontal="right" wrapText="1"/>
    </xf>
    <xf numFmtId="44" fontId="13" fillId="6" borderId="0" xfId="2" applyFont="1" applyFill="1" applyAlignment="1">
      <alignment horizontal="right" wrapText="1"/>
    </xf>
    <xf numFmtId="0" fontId="18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44" fontId="0" fillId="6" borderId="19" xfId="2" applyFont="1" applyFill="1" applyBorder="1"/>
    <xf numFmtId="44" fontId="19" fillId="6" borderId="19" xfId="2" applyFont="1" applyFill="1" applyBorder="1" applyAlignment="1">
      <alignment horizontal="left" vertical="center" wrapText="1"/>
    </xf>
    <xf numFmtId="44" fontId="0" fillId="6" borderId="23" xfId="2" applyFont="1" applyFill="1" applyBorder="1"/>
    <xf numFmtId="44" fontId="2" fillId="6" borderId="0" xfId="2" applyFont="1" applyFill="1"/>
    <xf numFmtId="44" fontId="3" fillId="0" borderId="0" xfId="0" applyNumberFormat="1" applyFont="1"/>
    <xf numFmtId="44" fontId="2" fillId="0" borderId="0" xfId="0" applyNumberFormat="1" applyFont="1"/>
    <xf numFmtId="44" fontId="0" fillId="0" borderId="0" xfId="0" applyNumberFormat="1"/>
    <xf numFmtId="44" fontId="2" fillId="0" borderId="27" xfId="2" applyFont="1" applyBorder="1" applyAlignment="1">
      <alignment horizontal="center" vertical="center" wrapText="1"/>
    </xf>
    <xf numFmtId="0" fontId="14" fillId="0" borderId="19" xfId="0" applyFont="1" applyBorder="1" applyAlignment="1" applyProtection="1">
      <alignment horizontal="center" wrapText="1"/>
      <protection locked="0"/>
    </xf>
    <xf numFmtId="44" fontId="5" fillId="0" borderId="27" xfId="2" applyFont="1" applyFill="1" applyBorder="1" applyProtection="1">
      <protection locked="0"/>
    </xf>
    <xf numFmtId="44" fontId="23" fillId="3" borderId="19" xfId="2" applyFont="1" applyFill="1" applyBorder="1" applyAlignment="1">
      <alignment horizontal="left" vertical="center" wrapText="1"/>
    </xf>
    <xf numFmtId="44" fontId="9" fillId="0" borderId="0" xfId="0" applyNumberFormat="1" applyFon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cc02.safelinks.protection.outlook.com/?url=https%3A%2F%2Fwww.ams.usda.gov%2Fservices%2Fgrants%2Frfsi&amp;data=05%7C02%7Cmichelle.t.webb%40maine.gov%7C7635665838aa48ec9eb508dc33b8327f%7C413fa8ab207d4b629bcdea1a8f2f864e%7C0%7C0%7C638442113564181342%7CUnknown%7CTWFpbGZsb3d8eyJWIjoiMC4wLjAwMDAiLCJQIjoiV2luMzIiLCJBTiI6Ik1haWwiLCJXVCI6Mn0%3D%7C0%7C%7C%7C&amp;sdata=ccRI6Z35eFXPE25uaHQY3wGO0x61fHwNLBrqR0G%2F%2FSk%3D&amp;reserved=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gcc02.safelinks.protection.outlook.com/?url=https%3A%2F%2Fwww.ams.usda.gov%2Fservices%2Fgrants%2Frfsi&amp;data=05%7C02%7Cmichelle.t.webb%40maine.gov%7C7635665838aa48ec9eb508dc33b8327f%7C413fa8ab207d4b629bcdea1a8f2f864e%7C0%7C0%7C638442113564181342%7CUnknown%7CTWFpbGZsb3d8eyJWIjoiMC4wLjAwMDAiLCJQIjoiV2luMzIiLCJBTiI6Ik1haWwiLCJXVCI6Mn0%3D%7C0%7C%7C%7C&amp;sdata=ccRI6Z35eFXPE25uaHQY3wGO0x61fHwNLBrqR0G%2F%2FSk%3D&amp;reserve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T78"/>
  <sheetViews>
    <sheetView zoomScale="90" zoomScaleNormal="90" workbookViewId="0">
      <selection sqref="A1:XFD1048576"/>
    </sheetView>
  </sheetViews>
  <sheetFormatPr defaultRowHeight="13.2" x14ac:dyDescent="0.25"/>
  <cols>
    <col min="1" max="2" width="2.5546875" customWidth="1"/>
    <col min="3" max="3" width="33.5546875" customWidth="1"/>
    <col min="4" max="4" width="44.33203125" customWidth="1"/>
    <col min="5" max="5" width="15" style="89" customWidth="1"/>
    <col min="6" max="6" width="15.77734375" style="89" bestFit="1" customWidth="1"/>
    <col min="7" max="7" width="16.21875" style="89" customWidth="1"/>
    <col min="8" max="8" width="2" style="113" customWidth="1"/>
    <col min="9" max="16" width="16.21875" style="89" customWidth="1"/>
    <col min="17" max="17" width="11.77734375" bestFit="1" customWidth="1"/>
    <col min="18" max="18" width="16.77734375" bestFit="1" customWidth="1"/>
  </cols>
  <sheetData>
    <row r="1" spans="1:124" ht="61.2" customHeight="1" thickBot="1" x14ac:dyDescent="0.55000000000000004">
      <c r="A1" s="81" t="s">
        <v>51</v>
      </c>
      <c r="B1" s="82"/>
      <c r="C1" s="82"/>
      <c r="D1" s="82"/>
      <c r="E1" s="82"/>
      <c r="F1" s="82"/>
      <c r="G1" s="83"/>
      <c r="H1" s="112"/>
      <c r="I1" s="132" t="s">
        <v>78</v>
      </c>
      <c r="J1" s="132" t="s">
        <v>78</v>
      </c>
      <c r="K1" s="132" t="s">
        <v>79</v>
      </c>
      <c r="L1" s="132" t="s">
        <v>79</v>
      </c>
      <c r="M1" s="132" t="s">
        <v>80</v>
      </c>
      <c r="N1" s="132" t="s">
        <v>80</v>
      </c>
      <c r="O1" s="132" t="s">
        <v>81</v>
      </c>
      <c r="P1" s="132" t="s">
        <v>81</v>
      </c>
    </row>
    <row r="2" spans="1:124" ht="13.8" thickBot="1" x14ac:dyDescent="0.3"/>
    <row r="3" spans="1:124" ht="15" customHeight="1" thickTop="1" x14ac:dyDescent="0.3">
      <c r="A3" s="9"/>
      <c r="B3" s="10"/>
      <c r="C3" s="33"/>
      <c r="D3" s="11"/>
      <c r="E3" s="90" t="s">
        <v>72</v>
      </c>
      <c r="F3" s="90" t="s">
        <v>73</v>
      </c>
      <c r="G3" s="90" t="s">
        <v>21</v>
      </c>
      <c r="H3" s="114"/>
      <c r="I3" s="91" t="s">
        <v>71</v>
      </c>
      <c r="J3" s="91" t="s">
        <v>74</v>
      </c>
      <c r="K3" s="91" t="s">
        <v>74</v>
      </c>
      <c r="L3" s="91" t="s">
        <v>74</v>
      </c>
      <c r="M3" s="91" t="s">
        <v>74</v>
      </c>
      <c r="N3" s="91" t="s">
        <v>74</v>
      </c>
      <c r="O3" s="91" t="s">
        <v>74</v>
      </c>
      <c r="P3" s="91" t="s">
        <v>74</v>
      </c>
    </row>
    <row r="4" spans="1:124" ht="15" customHeight="1" x14ac:dyDescent="0.3">
      <c r="A4" s="12"/>
      <c r="B4" s="13"/>
      <c r="C4" s="34" t="s">
        <v>0</v>
      </c>
      <c r="D4" s="48" t="s">
        <v>56</v>
      </c>
      <c r="E4" s="92" t="s">
        <v>73</v>
      </c>
      <c r="F4" s="92" t="s">
        <v>46</v>
      </c>
      <c r="G4" s="92" t="s">
        <v>22</v>
      </c>
      <c r="H4" s="115"/>
      <c r="I4" s="93" t="s">
        <v>57</v>
      </c>
      <c r="J4" s="93" t="s">
        <v>57</v>
      </c>
      <c r="K4" s="93" t="s">
        <v>58</v>
      </c>
      <c r="L4" s="93" t="s">
        <v>58</v>
      </c>
      <c r="M4" s="93" t="s">
        <v>59</v>
      </c>
      <c r="N4" s="93" t="s">
        <v>59</v>
      </c>
      <c r="O4" s="93" t="s">
        <v>82</v>
      </c>
      <c r="P4" s="93" t="s">
        <v>82</v>
      </c>
    </row>
    <row r="5" spans="1:124" ht="34.799999999999997" customHeight="1" thickBot="1" x14ac:dyDescent="0.35">
      <c r="A5" s="15"/>
      <c r="B5" s="16"/>
      <c r="C5" s="35"/>
      <c r="D5" s="17"/>
      <c r="E5" s="94" t="s">
        <v>44</v>
      </c>
      <c r="F5" s="94" t="s">
        <v>45</v>
      </c>
      <c r="G5" s="94" t="s">
        <v>23</v>
      </c>
      <c r="H5" s="116"/>
      <c r="I5" s="95" t="s">
        <v>43</v>
      </c>
      <c r="J5" s="95" t="s">
        <v>75</v>
      </c>
      <c r="K5" s="95" t="s">
        <v>43</v>
      </c>
      <c r="L5" s="95" t="s">
        <v>75</v>
      </c>
      <c r="M5" s="95" t="s">
        <v>43</v>
      </c>
      <c r="N5" s="95" t="s">
        <v>75</v>
      </c>
      <c r="O5" s="95" t="s">
        <v>43</v>
      </c>
      <c r="P5" s="95" t="s">
        <v>75</v>
      </c>
    </row>
    <row r="6" spans="1:124" s="2" customFormat="1" ht="15" customHeight="1" thickTop="1" x14ac:dyDescent="0.3">
      <c r="A6" s="18" t="s">
        <v>14</v>
      </c>
      <c r="B6" s="21"/>
      <c r="C6" s="34"/>
      <c r="D6" s="14"/>
      <c r="E6" s="96"/>
      <c r="F6" s="96"/>
      <c r="G6" s="96"/>
      <c r="H6" s="117"/>
      <c r="I6" s="96"/>
      <c r="J6" s="96"/>
      <c r="K6" s="96"/>
      <c r="L6" s="96"/>
      <c r="M6" s="96"/>
      <c r="N6" s="96"/>
      <c r="O6" s="96"/>
      <c r="P6" s="96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</row>
    <row r="7" spans="1:124" s="1" customFormat="1" ht="15" customHeight="1" x14ac:dyDescent="0.3">
      <c r="A7" s="12"/>
      <c r="B7" s="74" t="s">
        <v>26</v>
      </c>
      <c r="C7" s="75"/>
      <c r="D7" s="49" t="s">
        <v>60</v>
      </c>
      <c r="E7" s="96">
        <v>67995</v>
      </c>
      <c r="F7" s="96">
        <v>0</v>
      </c>
      <c r="G7" s="96">
        <f>SUM(E7:F7)</f>
        <v>67995</v>
      </c>
      <c r="H7" s="117"/>
      <c r="I7" s="96">
        <f>E7</f>
        <v>67995</v>
      </c>
      <c r="J7" s="96">
        <f>F7</f>
        <v>0</v>
      </c>
      <c r="K7" s="96">
        <v>0</v>
      </c>
      <c r="L7" s="96">
        <v>0</v>
      </c>
      <c r="M7" s="96">
        <v>0</v>
      </c>
      <c r="N7" s="96">
        <v>0</v>
      </c>
      <c r="O7" s="96">
        <v>0</v>
      </c>
      <c r="P7" s="96">
        <v>0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</row>
    <row r="8" spans="1:124" s="1" customFormat="1" ht="15" customHeight="1" x14ac:dyDescent="0.3">
      <c r="A8" s="12"/>
      <c r="B8" s="74" t="s">
        <v>53</v>
      </c>
      <c r="C8" s="75"/>
      <c r="D8" s="49" t="s">
        <v>61</v>
      </c>
      <c r="E8" s="96">
        <v>0</v>
      </c>
      <c r="F8" s="96">
        <v>14000</v>
      </c>
      <c r="G8" s="96">
        <f>SUM(E8:F8)</f>
        <v>14000</v>
      </c>
      <c r="H8" s="117"/>
      <c r="I8" s="96">
        <f>E8</f>
        <v>0</v>
      </c>
      <c r="J8" s="96">
        <f>F8</f>
        <v>14000</v>
      </c>
      <c r="K8" s="96">
        <v>0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</row>
    <row r="9" spans="1:124" s="1" customFormat="1" ht="15" customHeight="1" thickBot="1" x14ac:dyDescent="0.35">
      <c r="A9" s="19"/>
      <c r="B9" s="76" t="s">
        <v>54</v>
      </c>
      <c r="C9" s="77"/>
      <c r="D9" s="49" t="s">
        <v>84</v>
      </c>
      <c r="E9" s="96">
        <v>0</v>
      </c>
      <c r="F9" s="96">
        <v>24000</v>
      </c>
      <c r="G9" s="96">
        <f>SUM(E9:F9)</f>
        <v>24000</v>
      </c>
      <c r="H9" s="117"/>
      <c r="I9" s="96">
        <f t="shared" ref="I9:I51" si="0">E9</f>
        <v>0</v>
      </c>
      <c r="J9" s="96">
        <f t="shared" ref="J9:J51" si="1">F9</f>
        <v>24000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</row>
    <row r="10" spans="1:124" s="6" customFormat="1" ht="15" customHeight="1" x14ac:dyDescent="0.3">
      <c r="A10" s="22"/>
      <c r="B10" s="23" t="s">
        <v>15</v>
      </c>
      <c r="C10" s="38"/>
      <c r="D10" s="23"/>
      <c r="E10" s="97">
        <f>SUM(E7:E9)</f>
        <v>67995</v>
      </c>
      <c r="F10" s="97">
        <f>SUM(F7:F9)</f>
        <v>38000</v>
      </c>
      <c r="G10" s="97">
        <f>SUM(G7:G9)</f>
        <v>105995</v>
      </c>
      <c r="H10" s="97">
        <f t="shared" ref="H10:I10" si="2">SUM(H7:H9)</f>
        <v>0</v>
      </c>
      <c r="I10" s="97">
        <f t="shared" si="2"/>
        <v>67995</v>
      </c>
      <c r="J10" s="97">
        <f t="shared" ref="J10:N10" si="3">SUM(J7:J9)</f>
        <v>38000</v>
      </c>
      <c r="K10" s="97">
        <f t="shared" si="3"/>
        <v>0</v>
      </c>
      <c r="L10" s="97">
        <f t="shared" si="3"/>
        <v>0</v>
      </c>
      <c r="M10" s="97">
        <f t="shared" si="3"/>
        <v>0</v>
      </c>
      <c r="N10" s="97">
        <f t="shared" si="3"/>
        <v>0</v>
      </c>
      <c r="O10" s="97">
        <f t="shared" ref="O10" si="4">SUM(O7:O9)</f>
        <v>0</v>
      </c>
      <c r="P10" s="97">
        <f t="shared" ref="P10" si="5">SUM(P7:P9)</f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</row>
    <row r="11" spans="1:124" s="6" customFormat="1" ht="15" customHeight="1" x14ac:dyDescent="0.3">
      <c r="A11" s="24"/>
      <c r="B11" s="25"/>
      <c r="C11" s="39"/>
      <c r="D11" s="25"/>
      <c r="E11" s="98"/>
      <c r="F11" s="98"/>
      <c r="G11" s="98"/>
      <c r="H11" s="118"/>
      <c r="I11" s="96"/>
      <c r="J11" s="96"/>
      <c r="K11" s="98"/>
      <c r="L11" s="98"/>
      <c r="M11" s="98"/>
      <c r="N11" s="98"/>
      <c r="O11" s="98"/>
      <c r="P11" s="98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</row>
    <row r="12" spans="1:124" s="2" customFormat="1" ht="15" customHeight="1" x14ac:dyDescent="0.3">
      <c r="A12" s="18" t="s">
        <v>17</v>
      </c>
      <c r="B12" s="21"/>
      <c r="C12" s="34"/>
      <c r="D12" s="14"/>
      <c r="E12" s="96"/>
      <c r="F12" s="96"/>
      <c r="G12" s="96"/>
      <c r="H12" s="117"/>
      <c r="I12" s="96"/>
      <c r="J12" s="96"/>
      <c r="K12" s="96"/>
      <c r="L12" s="96"/>
      <c r="M12" s="96"/>
      <c r="N12" s="96"/>
      <c r="O12" s="96"/>
      <c r="P12" s="96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</row>
    <row r="13" spans="1:124" s="1" customFormat="1" ht="15" customHeight="1" x14ac:dyDescent="0.3">
      <c r="A13" s="12"/>
      <c r="B13" s="74" t="s">
        <v>32</v>
      </c>
      <c r="C13" s="75"/>
      <c r="D13" s="49" t="s">
        <v>62</v>
      </c>
      <c r="E13" s="96">
        <v>14000</v>
      </c>
      <c r="F13" s="96">
        <v>0</v>
      </c>
      <c r="G13" s="96">
        <f>SUM(E13:F13)</f>
        <v>14000</v>
      </c>
      <c r="H13" s="117"/>
      <c r="I13" s="96">
        <f t="shared" si="0"/>
        <v>14000</v>
      </c>
      <c r="J13" s="96">
        <f t="shared" si="1"/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</row>
    <row r="14" spans="1:124" s="1" customFormat="1" ht="15" customHeight="1" x14ac:dyDescent="0.3">
      <c r="A14" s="12"/>
      <c r="B14" s="62" t="s">
        <v>64</v>
      </c>
      <c r="D14" s="49"/>
      <c r="E14" s="96">
        <v>7500</v>
      </c>
      <c r="F14" s="96"/>
      <c r="G14" s="96">
        <f t="shared" ref="G14:G16" si="6">SUM(E14:F14)</f>
        <v>7500</v>
      </c>
      <c r="H14" s="117"/>
      <c r="I14" s="96">
        <f t="shared" si="0"/>
        <v>7500</v>
      </c>
      <c r="J14" s="96">
        <f t="shared" si="1"/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</row>
    <row r="15" spans="1:124" s="1" customFormat="1" ht="15" customHeight="1" x14ac:dyDescent="0.3">
      <c r="A15" s="12"/>
      <c r="B15" s="74" t="s">
        <v>33</v>
      </c>
      <c r="C15" s="75"/>
      <c r="D15" s="49" t="s">
        <v>62</v>
      </c>
      <c r="E15" s="96">
        <v>4500</v>
      </c>
      <c r="F15" s="96">
        <v>0</v>
      </c>
      <c r="G15" s="96">
        <f t="shared" si="6"/>
        <v>4500</v>
      </c>
      <c r="H15" s="117"/>
      <c r="I15" s="96">
        <f t="shared" si="0"/>
        <v>4500</v>
      </c>
      <c r="J15" s="96">
        <f t="shared" si="1"/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</row>
    <row r="16" spans="1:124" s="1" customFormat="1" ht="15" customHeight="1" thickBot="1" x14ac:dyDescent="0.35">
      <c r="A16" s="19"/>
      <c r="B16" s="76" t="s">
        <v>66</v>
      </c>
      <c r="C16" s="77"/>
      <c r="D16" s="49" t="s">
        <v>65</v>
      </c>
      <c r="E16" s="96">
        <v>0</v>
      </c>
      <c r="F16" s="96">
        <v>24050</v>
      </c>
      <c r="G16" s="96">
        <f t="shared" si="6"/>
        <v>24050</v>
      </c>
      <c r="H16" s="117"/>
      <c r="I16" s="96">
        <f t="shared" si="0"/>
        <v>0</v>
      </c>
      <c r="J16" s="96">
        <f t="shared" si="1"/>
        <v>24050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</row>
    <row r="17" spans="1:124" s="6" customFormat="1" ht="15" customHeight="1" x14ac:dyDescent="0.3">
      <c r="A17" s="22"/>
      <c r="B17" s="23" t="s">
        <v>18</v>
      </c>
      <c r="C17" s="38"/>
      <c r="D17" s="23"/>
      <c r="E17" s="97">
        <f>SUM(E13:E16)</f>
        <v>26000</v>
      </c>
      <c r="F17" s="97">
        <f>SUM(F13:F16)</f>
        <v>24050</v>
      </c>
      <c r="G17" s="97">
        <f>SUM(G13:G16)</f>
        <v>50050</v>
      </c>
      <c r="H17" s="97">
        <f t="shared" ref="H17:N17" si="7">SUM(H13:H16)</f>
        <v>0</v>
      </c>
      <c r="I17" s="97">
        <f t="shared" si="7"/>
        <v>26000</v>
      </c>
      <c r="J17" s="97">
        <f t="shared" si="7"/>
        <v>24050</v>
      </c>
      <c r="K17" s="97">
        <f t="shared" si="7"/>
        <v>0</v>
      </c>
      <c r="L17" s="97">
        <f t="shared" si="7"/>
        <v>0</v>
      </c>
      <c r="M17" s="97">
        <f t="shared" si="7"/>
        <v>0</v>
      </c>
      <c r="N17" s="97">
        <f t="shared" si="7"/>
        <v>0</v>
      </c>
      <c r="O17" s="97">
        <f t="shared" ref="O17" si="8">SUM(O13:O16)</f>
        <v>0</v>
      </c>
      <c r="P17" s="97">
        <f t="shared" ref="P17" si="9">SUM(P13:P16)</f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</row>
    <row r="18" spans="1:124" s="6" customFormat="1" ht="15" customHeight="1" x14ac:dyDescent="0.3">
      <c r="A18" s="24"/>
      <c r="B18" s="25"/>
      <c r="C18" s="39"/>
      <c r="D18" s="25"/>
      <c r="E18" s="98"/>
      <c r="F18" s="98"/>
      <c r="G18" s="98"/>
      <c r="H18" s="118"/>
      <c r="I18" s="96"/>
      <c r="J18" s="96"/>
      <c r="K18" s="98"/>
      <c r="L18" s="98"/>
      <c r="M18" s="98"/>
      <c r="N18" s="98"/>
      <c r="O18" s="98"/>
      <c r="P18" s="98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</row>
    <row r="19" spans="1:124" s="2" customFormat="1" ht="15" customHeight="1" x14ac:dyDescent="0.3">
      <c r="A19" s="18" t="s">
        <v>11</v>
      </c>
      <c r="B19" s="21"/>
      <c r="C19" s="34"/>
      <c r="D19" s="14"/>
      <c r="E19" s="96"/>
      <c r="F19" s="96"/>
      <c r="G19" s="96"/>
      <c r="H19" s="117"/>
      <c r="I19" s="96"/>
      <c r="J19" s="96"/>
      <c r="K19" s="96"/>
      <c r="L19" s="96"/>
      <c r="M19" s="96"/>
      <c r="N19" s="96"/>
      <c r="O19" s="96"/>
      <c r="P19" s="96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1:124" s="1" customFormat="1" ht="30.6" customHeight="1" x14ac:dyDescent="0.3">
      <c r="A20" s="12"/>
      <c r="B20" s="74" t="s">
        <v>27</v>
      </c>
      <c r="C20" s="75"/>
      <c r="D20" s="88" t="s">
        <v>63</v>
      </c>
      <c r="E20" s="96">
        <v>40000</v>
      </c>
      <c r="F20" s="96">
        <v>0</v>
      </c>
      <c r="G20" s="96">
        <f>SUM(E20:F20)</f>
        <v>40000</v>
      </c>
      <c r="H20" s="117"/>
      <c r="I20" s="96">
        <f t="shared" si="0"/>
        <v>40000</v>
      </c>
      <c r="J20" s="96">
        <f t="shared" si="1"/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</row>
    <row r="21" spans="1:124" s="1" customFormat="1" ht="15" customHeight="1" x14ac:dyDescent="0.3">
      <c r="A21" s="12"/>
      <c r="B21" s="74" t="s">
        <v>68</v>
      </c>
      <c r="C21" s="75"/>
      <c r="D21" s="49" t="s">
        <v>67</v>
      </c>
      <c r="E21" s="96">
        <v>0</v>
      </c>
      <c r="F21" s="96">
        <v>3000</v>
      </c>
      <c r="G21" s="96">
        <f>SUM(E21:F21)</f>
        <v>3000</v>
      </c>
      <c r="H21" s="117"/>
      <c r="I21" s="96">
        <f t="shared" si="0"/>
        <v>0</v>
      </c>
      <c r="J21" s="96">
        <f t="shared" si="1"/>
        <v>3000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</row>
    <row r="22" spans="1:124" s="1" customFormat="1" ht="15" customHeight="1" thickBot="1" x14ac:dyDescent="0.35">
      <c r="A22" s="19"/>
      <c r="B22" s="76"/>
      <c r="C22" s="77"/>
      <c r="D22" s="30"/>
      <c r="E22" s="96"/>
      <c r="F22" s="96"/>
      <c r="G22" s="96"/>
      <c r="H22" s="117"/>
      <c r="I22" s="96"/>
      <c r="J22" s="96"/>
      <c r="K22" s="96"/>
      <c r="L22" s="96"/>
      <c r="M22" s="96"/>
      <c r="N22" s="96"/>
      <c r="O22" s="96"/>
      <c r="P22" s="96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</row>
    <row r="23" spans="1:124" s="6" customFormat="1" ht="15" customHeight="1" x14ac:dyDescent="0.3">
      <c r="A23" s="22"/>
      <c r="B23" s="23" t="s">
        <v>13</v>
      </c>
      <c r="C23" s="38"/>
      <c r="D23" s="23"/>
      <c r="E23" s="97">
        <f>SUM(E20:E22)</f>
        <v>40000</v>
      </c>
      <c r="F23" s="97">
        <f>SUM(F20:F22)</f>
        <v>3000</v>
      </c>
      <c r="G23" s="97">
        <f>SUM(G20:G22)</f>
        <v>43000</v>
      </c>
      <c r="H23" s="97">
        <f t="shared" ref="H23:N23" si="10">SUM(H20:H22)</f>
        <v>0</v>
      </c>
      <c r="I23" s="97">
        <f t="shared" si="10"/>
        <v>40000</v>
      </c>
      <c r="J23" s="97">
        <f t="shared" si="10"/>
        <v>3000</v>
      </c>
      <c r="K23" s="97">
        <f t="shared" si="10"/>
        <v>0</v>
      </c>
      <c r="L23" s="97">
        <f t="shared" si="10"/>
        <v>0</v>
      </c>
      <c r="M23" s="97">
        <f t="shared" si="10"/>
        <v>0</v>
      </c>
      <c r="N23" s="97">
        <f t="shared" si="10"/>
        <v>0</v>
      </c>
      <c r="O23" s="97">
        <f t="shared" ref="O23" si="11">SUM(O20:O22)</f>
        <v>0</v>
      </c>
      <c r="P23" s="97">
        <f t="shared" ref="P23" si="12">SUM(P20:P22)</f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</row>
    <row r="24" spans="1:124" s="6" customFormat="1" ht="15" customHeight="1" x14ac:dyDescent="0.3">
      <c r="A24" s="24"/>
      <c r="B24" s="25"/>
      <c r="C24" s="39"/>
      <c r="D24" s="25"/>
      <c r="E24" s="98"/>
      <c r="F24" s="98"/>
      <c r="G24" s="98"/>
      <c r="H24" s="118"/>
      <c r="I24" s="96"/>
      <c r="J24" s="96"/>
      <c r="K24" s="98"/>
      <c r="L24" s="98"/>
      <c r="M24" s="98"/>
      <c r="N24" s="98"/>
      <c r="O24" s="98"/>
      <c r="P24" s="98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</row>
    <row r="25" spans="1:124" s="2" customFormat="1" ht="15" customHeight="1" x14ac:dyDescent="0.3">
      <c r="A25" s="18" t="s">
        <v>12</v>
      </c>
      <c r="B25" s="21"/>
      <c r="C25" s="34"/>
      <c r="D25" s="14"/>
      <c r="E25" s="96"/>
      <c r="F25" s="96"/>
      <c r="G25" s="96"/>
      <c r="H25" s="117"/>
      <c r="I25" s="96"/>
      <c r="J25" s="96"/>
      <c r="K25" s="96"/>
      <c r="L25" s="96"/>
      <c r="M25" s="96"/>
      <c r="N25" s="96"/>
      <c r="O25" s="96"/>
      <c r="P25" s="96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</row>
    <row r="26" spans="1:124" s="1" customFormat="1" ht="15" customHeight="1" x14ac:dyDescent="0.3">
      <c r="A26" s="12"/>
      <c r="B26" s="74" t="s">
        <v>52</v>
      </c>
      <c r="C26" s="75"/>
      <c r="D26" s="88" t="s">
        <v>76</v>
      </c>
      <c r="E26" s="96">
        <f>I26+K26+M26+O26</f>
        <v>4800</v>
      </c>
      <c r="F26" s="96">
        <v>0</v>
      </c>
      <c r="G26" s="96">
        <f>SUM(E26:F26)</f>
        <v>4800</v>
      </c>
      <c r="H26" s="117"/>
      <c r="I26" s="96">
        <f>150*4</f>
        <v>600</v>
      </c>
      <c r="J26" s="96">
        <v>0</v>
      </c>
      <c r="K26" s="96">
        <f>150*12</f>
        <v>1800</v>
      </c>
      <c r="L26" s="96">
        <v>0</v>
      </c>
      <c r="M26" s="96">
        <f>150*12</f>
        <v>1800</v>
      </c>
      <c r="N26" s="96">
        <v>0</v>
      </c>
      <c r="O26" s="96">
        <f>150*4</f>
        <v>600</v>
      </c>
      <c r="P26" s="96">
        <v>0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</row>
    <row r="27" spans="1:124" s="1" customFormat="1" ht="34.200000000000003" customHeight="1" thickBot="1" x14ac:dyDescent="0.35">
      <c r="A27" s="19"/>
      <c r="B27" s="76"/>
      <c r="C27" s="77"/>
      <c r="D27" s="88" t="s">
        <v>83</v>
      </c>
      <c r="E27" s="96"/>
      <c r="F27" s="96"/>
      <c r="G27" s="96"/>
      <c r="H27" s="117"/>
      <c r="I27" s="96"/>
      <c r="J27" s="96"/>
      <c r="K27" s="96"/>
      <c r="L27" s="96"/>
      <c r="M27" s="96"/>
      <c r="N27" s="96"/>
      <c r="O27" s="96"/>
      <c r="P27" s="96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</row>
    <row r="28" spans="1:124" s="6" customFormat="1" ht="15" customHeight="1" x14ac:dyDescent="0.3">
      <c r="A28" s="22"/>
      <c r="B28" s="23" t="s">
        <v>4</v>
      </c>
      <c r="C28" s="38"/>
      <c r="D28" s="23"/>
      <c r="E28" s="97">
        <f>SUM(E26:E27)</f>
        <v>4800</v>
      </c>
      <c r="F28" s="97">
        <f>SUM(F26:F27)</f>
        <v>0</v>
      </c>
      <c r="G28" s="97">
        <f>SUM(G26:G27)</f>
        <v>4800</v>
      </c>
      <c r="H28" s="97">
        <f t="shared" ref="H28:N28" si="13">SUM(H26:H27)</f>
        <v>0</v>
      </c>
      <c r="I28" s="97">
        <f t="shared" si="13"/>
        <v>600</v>
      </c>
      <c r="J28" s="97">
        <f t="shared" si="13"/>
        <v>0</v>
      </c>
      <c r="K28" s="97">
        <f t="shared" si="13"/>
        <v>1800</v>
      </c>
      <c r="L28" s="97">
        <f t="shared" si="13"/>
        <v>0</v>
      </c>
      <c r="M28" s="97">
        <f t="shared" si="13"/>
        <v>1800</v>
      </c>
      <c r="N28" s="97">
        <f t="shared" si="13"/>
        <v>0</v>
      </c>
      <c r="O28" s="97">
        <f t="shared" ref="O28" si="14">SUM(O26:O27)</f>
        <v>600</v>
      </c>
      <c r="P28" s="97">
        <f t="shared" ref="P28" si="15">SUM(P26:P27)</f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</row>
    <row r="29" spans="1:124" s="45" customFormat="1" ht="15" customHeight="1" x14ac:dyDescent="0.3">
      <c r="A29" s="24"/>
      <c r="B29" s="25"/>
      <c r="C29" s="39"/>
      <c r="D29" s="25"/>
      <c r="E29" s="98"/>
      <c r="F29" s="98"/>
      <c r="G29" s="98"/>
      <c r="H29" s="118"/>
      <c r="I29" s="96"/>
      <c r="J29" s="96"/>
      <c r="K29" s="98"/>
      <c r="L29" s="98"/>
      <c r="M29" s="98"/>
      <c r="N29" s="98"/>
      <c r="O29" s="98"/>
      <c r="P29" s="98"/>
      <c r="Q29" s="130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</row>
    <row r="30" spans="1:124" s="3" customFormat="1" ht="15" customHeight="1" x14ac:dyDescent="0.3">
      <c r="A30" s="18" t="s">
        <v>9</v>
      </c>
      <c r="B30" s="21"/>
      <c r="C30" s="37"/>
      <c r="D30" s="4"/>
      <c r="E30" s="99"/>
      <c r="F30" s="99"/>
      <c r="G30" s="99"/>
      <c r="H30" s="119"/>
      <c r="I30" s="96"/>
      <c r="J30" s="96"/>
      <c r="K30" s="99"/>
      <c r="L30" s="99"/>
      <c r="M30" s="99"/>
      <c r="N30" s="99"/>
      <c r="O30" s="99"/>
      <c r="P30" s="99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</row>
    <row r="31" spans="1:124" s="3" customFormat="1" ht="30" customHeight="1" x14ac:dyDescent="0.3">
      <c r="A31" s="18"/>
      <c r="B31" s="74" t="s">
        <v>28</v>
      </c>
      <c r="C31" s="75"/>
      <c r="D31" s="88" t="s">
        <v>88</v>
      </c>
      <c r="E31" s="96">
        <f>I31+K31+M31+O31</f>
        <v>0</v>
      </c>
      <c r="F31" s="96">
        <f>J31+L31+N31+P31</f>
        <v>41827.14</v>
      </c>
      <c r="G31" s="96">
        <f>E31+F31</f>
        <v>41827.14</v>
      </c>
      <c r="H31" s="117"/>
      <c r="I31" s="96">
        <v>0</v>
      </c>
      <c r="J31" s="96">
        <f>(60000*0.25)/3</f>
        <v>5000</v>
      </c>
      <c r="K31" s="96">
        <v>0</v>
      </c>
      <c r="L31" s="96">
        <f>61800*0.25</f>
        <v>15450</v>
      </c>
      <c r="M31" s="96">
        <v>0</v>
      </c>
      <c r="N31" s="96">
        <f>63654*0.25</f>
        <v>15913.5</v>
      </c>
      <c r="O31" s="96">
        <v>0</v>
      </c>
      <c r="P31" s="96">
        <v>5463.64</v>
      </c>
      <c r="Q31" s="129"/>
      <c r="R31" s="129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</row>
    <row r="32" spans="1:124" s="3" customFormat="1" ht="51" customHeight="1" x14ac:dyDescent="0.3">
      <c r="A32" s="18"/>
      <c r="B32" s="74" t="s">
        <v>55</v>
      </c>
      <c r="C32" s="75"/>
      <c r="D32" s="88" t="s">
        <v>77</v>
      </c>
      <c r="E32" s="96">
        <f>I32+K32+M32+O32</f>
        <v>55769.51666666667</v>
      </c>
      <c r="F32" s="96">
        <f>J32+L32+N32+P32</f>
        <v>55769.51666666667</v>
      </c>
      <c r="G32" s="96">
        <f>E32+F32</f>
        <v>111539.03333333334</v>
      </c>
      <c r="H32" s="117"/>
      <c r="I32" s="96">
        <f>20000/3</f>
        <v>6666.666666666667</v>
      </c>
      <c r="J32" s="96">
        <f>20000/3</f>
        <v>6666.666666666667</v>
      </c>
      <c r="K32" s="96">
        <v>20600</v>
      </c>
      <c r="L32" s="96">
        <v>20600</v>
      </c>
      <c r="M32" s="96">
        <v>21218</v>
      </c>
      <c r="N32" s="96">
        <v>21218</v>
      </c>
      <c r="O32" s="96">
        <v>7284.85</v>
      </c>
      <c r="P32" s="96">
        <v>7284.85</v>
      </c>
      <c r="Q32" s="129"/>
      <c r="R32" s="129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</row>
    <row r="33" spans="1:124" s="1" customFormat="1" ht="15" customHeight="1" thickBot="1" x14ac:dyDescent="0.35">
      <c r="A33" s="19"/>
      <c r="B33" s="74"/>
      <c r="C33" s="75"/>
      <c r="D33" s="30"/>
      <c r="E33" s="96"/>
      <c r="F33" s="96"/>
      <c r="G33" s="96"/>
      <c r="H33" s="117"/>
      <c r="I33" s="96"/>
      <c r="J33" s="96"/>
      <c r="K33" s="96"/>
      <c r="L33" s="96"/>
      <c r="M33" s="96"/>
      <c r="N33" s="96"/>
      <c r="O33" s="96"/>
      <c r="P33" s="96"/>
      <c r="Q33" s="131"/>
      <c r="R33" s="131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</row>
    <row r="34" spans="1:124" s="6" customFormat="1" ht="15" customHeight="1" x14ac:dyDescent="0.3">
      <c r="A34" s="22"/>
      <c r="B34" s="72" t="s">
        <v>1</v>
      </c>
      <c r="C34" s="73"/>
      <c r="D34" s="50"/>
      <c r="E34" s="97">
        <f>SUM(E31:E33)</f>
        <v>55769.51666666667</v>
      </c>
      <c r="F34" s="97">
        <f>SUM(F31:F33)</f>
        <v>97596.656666666677</v>
      </c>
      <c r="G34" s="97">
        <f>SUM(G31:G33)</f>
        <v>153366.17333333334</v>
      </c>
      <c r="H34" s="97">
        <f>SUM(H31:H33)</f>
        <v>0</v>
      </c>
      <c r="I34" s="97">
        <f>SUM(I31:I33)</f>
        <v>6666.666666666667</v>
      </c>
      <c r="J34" s="97">
        <f>SUM(J31:J33)</f>
        <v>11666.666666666668</v>
      </c>
      <c r="K34" s="97">
        <f>SUM(K31:K33)</f>
        <v>20600</v>
      </c>
      <c r="L34" s="97">
        <f>SUM(L31:L33)</f>
        <v>36050</v>
      </c>
      <c r="M34" s="97">
        <f>SUM(M31:M33)</f>
        <v>21218</v>
      </c>
      <c r="N34" s="97">
        <f>SUM(N31:N33)</f>
        <v>37131.5</v>
      </c>
      <c r="O34" s="97">
        <f>SUM(O31:O33)</f>
        <v>7284.85</v>
      </c>
      <c r="P34" s="97">
        <f>SUM(P31:P33)</f>
        <v>12748.490000000002</v>
      </c>
      <c r="Q34" s="5"/>
      <c r="R34" s="130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</row>
    <row r="35" spans="1:124" s="5" customFormat="1" ht="15" customHeight="1" x14ac:dyDescent="0.3">
      <c r="A35" s="18"/>
      <c r="B35" s="20"/>
      <c r="C35" s="36"/>
      <c r="D35" s="48"/>
      <c r="E35" s="100"/>
      <c r="F35" s="100"/>
      <c r="G35" s="100"/>
      <c r="H35" s="120"/>
      <c r="I35" s="96"/>
      <c r="J35" s="96"/>
      <c r="K35" s="100"/>
      <c r="L35" s="100"/>
      <c r="M35" s="100"/>
      <c r="N35" s="100"/>
      <c r="O35" s="100"/>
      <c r="P35" s="100"/>
    </row>
    <row r="36" spans="1:124" s="3" customFormat="1" ht="15" customHeight="1" x14ac:dyDescent="0.3">
      <c r="A36" s="18" t="s">
        <v>3</v>
      </c>
      <c r="B36" s="21"/>
      <c r="C36" s="37"/>
      <c r="D36" s="51"/>
      <c r="E36" s="96"/>
      <c r="F36" s="96"/>
      <c r="G36" s="96"/>
      <c r="H36" s="117"/>
      <c r="I36" s="96"/>
      <c r="J36" s="96"/>
      <c r="K36" s="96"/>
      <c r="L36" s="96"/>
      <c r="M36" s="96"/>
      <c r="N36" s="96"/>
      <c r="O36" s="96"/>
      <c r="P36" s="9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</row>
    <row r="37" spans="1:124" s="3" customFormat="1" ht="15" customHeight="1" x14ac:dyDescent="0.3">
      <c r="A37" s="18"/>
      <c r="B37" s="74" t="s">
        <v>28</v>
      </c>
      <c r="C37" s="75"/>
      <c r="D37" s="49" t="s">
        <v>69</v>
      </c>
      <c r="E37" s="96">
        <f>I37+K37+M37+O37</f>
        <v>0</v>
      </c>
      <c r="F37" s="96">
        <f>J37+L37+N37+P37</f>
        <v>11711.599200000001</v>
      </c>
      <c r="G37" s="96">
        <f>E37+F37</f>
        <v>11711.599200000001</v>
      </c>
      <c r="H37" s="117"/>
      <c r="I37" s="96">
        <f>I31*0.28</f>
        <v>0</v>
      </c>
      <c r="J37" s="96">
        <f>J31*0.28</f>
        <v>1400.0000000000002</v>
      </c>
      <c r="K37" s="96">
        <f>K31*0.28</f>
        <v>0</v>
      </c>
      <c r="L37" s="96">
        <f>L31*0.28</f>
        <v>4326</v>
      </c>
      <c r="M37" s="96">
        <f>M31*0.28</f>
        <v>0</v>
      </c>
      <c r="N37" s="96">
        <f>N31*0.28</f>
        <v>4455.7800000000007</v>
      </c>
      <c r="O37" s="96">
        <f>O31*0.28</f>
        <v>0</v>
      </c>
      <c r="P37" s="96">
        <f>P31*0.28</f>
        <v>1529.8192000000001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</row>
    <row r="38" spans="1:124" s="3" customFormat="1" ht="15" customHeight="1" x14ac:dyDescent="0.3">
      <c r="A38" s="18"/>
      <c r="B38" s="74" t="s">
        <v>55</v>
      </c>
      <c r="C38" s="75"/>
      <c r="D38" s="49" t="s">
        <v>69</v>
      </c>
      <c r="E38" s="96">
        <f>I38+K38+M38+O38</f>
        <v>15615.464666666669</v>
      </c>
      <c r="F38" s="96">
        <f>J38+L38+N38+P38</f>
        <v>15615.464666666669</v>
      </c>
      <c r="G38" s="96">
        <f t="shared" ref="G38" si="16">E38+F38</f>
        <v>31230.929333333337</v>
      </c>
      <c r="H38" s="117"/>
      <c r="I38" s="96">
        <f>I32*0.28</f>
        <v>1866.666666666667</v>
      </c>
      <c r="J38" s="96">
        <f>J32*0.28</f>
        <v>1866.666666666667</v>
      </c>
      <c r="K38" s="96">
        <f>K32*0.28</f>
        <v>5768.0000000000009</v>
      </c>
      <c r="L38" s="96">
        <f>L32*0.28</f>
        <v>5768.0000000000009</v>
      </c>
      <c r="M38" s="96">
        <f>M32*0.28</f>
        <v>5941.0400000000009</v>
      </c>
      <c r="N38" s="96">
        <f>N32*0.28</f>
        <v>5941.0400000000009</v>
      </c>
      <c r="O38" s="96">
        <f>O32*0.28</f>
        <v>2039.7580000000003</v>
      </c>
      <c r="P38" s="96">
        <f>P32*0.28</f>
        <v>2039.7580000000003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</row>
    <row r="39" spans="1:124" s="1" customFormat="1" ht="15" customHeight="1" thickBot="1" x14ac:dyDescent="0.35">
      <c r="A39" s="19"/>
      <c r="B39" s="74"/>
      <c r="C39" s="75"/>
      <c r="D39" s="30"/>
      <c r="E39" s="96"/>
      <c r="F39" s="96"/>
      <c r="G39" s="96"/>
      <c r="H39" s="117"/>
      <c r="I39" s="96"/>
      <c r="J39" s="96"/>
      <c r="K39" s="96"/>
      <c r="L39" s="96"/>
      <c r="M39" s="96"/>
      <c r="N39" s="96"/>
      <c r="O39" s="96"/>
      <c r="P39" s="96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</row>
    <row r="40" spans="1:124" s="6" customFormat="1" ht="15" customHeight="1" x14ac:dyDescent="0.3">
      <c r="A40" s="22"/>
      <c r="B40" s="72" t="s">
        <v>10</v>
      </c>
      <c r="C40" s="73"/>
      <c r="D40" s="29"/>
      <c r="E40" s="97">
        <f>SUM(E37:E39)</f>
        <v>15615.464666666669</v>
      </c>
      <c r="F40" s="97">
        <f>SUM(F37:F39)</f>
        <v>27327.063866666671</v>
      </c>
      <c r="G40" s="97">
        <f>SUM(G37:G39)</f>
        <v>42942.528533333338</v>
      </c>
      <c r="H40" s="97">
        <f>SUM(H37:H39)</f>
        <v>0</v>
      </c>
      <c r="I40" s="97">
        <f>SUM(I37:I39)</f>
        <v>1866.666666666667</v>
      </c>
      <c r="J40" s="97">
        <f>SUM(J37:J39)</f>
        <v>3266.666666666667</v>
      </c>
      <c r="K40" s="97">
        <f>SUM(K37:K39)</f>
        <v>5768.0000000000009</v>
      </c>
      <c r="L40" s="97">
        <f>SUM(L37:L39)</f>
        <v>10094</v>
      </c>
      <c r="M40" s="97">
        <f>SUM(M37:M39)</f>
        <v>5941.0400000000009</v>
      </c>
      <c r="N40" s="97">
        <f>SUM(N37:N39)</f>
        <v>10396.820000000002</v>
      </c>
      <c r="O40" s="97">
        <f>SUM(O37:O39)</f>
        <v>2039.7580000000003</v>
      </c>
      <c r="P40" s="97">
        <f>SUM(P37:P39)</f>
        <v>3569.5772000000006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</row>
    <row r="41" spans="1:124" s="6" customFormat="1" ht="15" customHeight="1" x14ac:dyDescent="0.3">
      <c r="A41" s="18"/>
      <c r="B41" s="20"/>
      <c r="C41" s="36"/>
      <c r="D41" s="20"/>
      <c r="E41" s="100"/>
      <c r="F41" s="100"/>
      <c r="G41" s="100"/>
      <c r="H41" s="120"/>
      <c r="I41" s="96"/>
      <c r="J41" s="96"/>
      <c r="K41" s="100"/>
      <c r="L41" s="100"/>
      <c r="M41" s="100"/>
      <c r="N41" s="100"/>
      <c r="O41" s="100"/>
      <c r="P41" s="100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</row>
    <row r="42" spans="1:124" s="2" customFormat="1" ht="15" customHeight="1" x14ac:dyDescent="0.3">
      <c r="A42" s="18" t="s">
        <v>5</v>
      </c>
      <c r="B42" s="21"/>
      <c r="C42" s="34"/>
      <c r="D42" s="14"/>
      <c r="E42" s="96"/>
      <c r="F42" s="96"/>
      <c r="G42" s="96"/>
      <c r="H42" s="117"/>
      <c r="I42" s="96"/>
      <c r="J42" s="96"/>
      <c r="K42" s="96"/>
      <c r="L42" s="96"/>
      <c r="M42" s="96"/>
      <c r="N42" s="96"/>
      <c r="O42" s="96"/>
      <c r="P42" s="9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</row>
    <row r="43" spans="1:124" s="1" customFormat="1" ht="35.4" customHeight="1" x14ac:dyDescent="0.3">
      <c r="A43" s="12"/>
      <c r="B43" s="74" t="s">
        <v>70</v>
      </c>
      <c r="C43" s="75"/>
      <c r="D43" s="133" t="s">
        <v>85</v>
      </c>
      <c r="E43" s="96">
        <f>I43+K43+M43+O43</f>
        <v>5360</v>
      </c>
      <c r="F43" s="96">
        <v>0</v>
      </c>
      <c r="G43" s="96">
        <f>E43+F43</f>
        <v>5360</v>
      </c>
      <c r="H43" s="117"/>
      <c r="I43" s="96">
        <f>1000*0.67</f>
        <v>670</v>
      </c>
      <c r="J43" s="96">
        <v>0</v>
      </c>
      <c r="K43" s="96">
        <f>3000*0.67</f>
        <v>2010.0000000000002</v>
      </c>
      <c r="L43" s="96">
        <v>0</v>
      </c>
      <c r="M43" s="96">
        <v>2010</v>
      </c>
      <c r="N43" s="96">
        <v>0</v>
      </c>
      <c r="O43" s="96">
        <v>670</v>
      </c>
      <c r="P43" s="96">
        <v>0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</row>
    <row r="44" spans="1:124" s="1" customFormat="1" ht="15" customHeight="1" x14ac:dyDescent="0.3">
      <c r="A44" s="12"/>
      <c r="B44" s="74" t="s">
        <v>29</v>
      </c>
      <c r="C44" s="75"/>
      <c r="D44" s="61"/>
      <c r="E44" s="96"/>
      <c r="F44" s="96"/>
      <c r="G44" s="96"/>
      <c r="H44" s="117"/>
      <c r="I44" s="96"/>
      <c r="J44" s="96"/>
      <c r="K44" s="96"/>
      <c r="L44" s="96"/>
      <c r="M44" s="96"/>
      <c r="N44" s="96"/>
      <c r="O44" s="96"/>
      <c r="P44" s="96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</row>
    <row r="45" spans="1:124" s="1" customFormat="1" ht="15" customHeight="1" thickBot="1" x14ac:dyDescent="0.35">
      <c r="A45" s="19"/>
      <c r="B45" s="76" t="s">
        <v>30</v>
      </c>
      <c r="C45" s="77"/>
      <c r="D45" s="61"/>
      <c r="E45" s="96"/>
      <c r="F45" s="96"/>
      <c r="G45" s="96"/>
      <c r="H45" s="117"/>
      <c r="I45" s="96"/>
      <c r="J45" s="96"/>
      <c r="K45" s="96"/>
      <c r="L45" s="96"/>
      <c r="M45" s="96"/>
      <c r="N45" s="96"/>
      <c r="O45" s="96"/>
      <c r="P45" s="96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</row>
    <row r="46" spans="1:124" s="6" customFormat="1" ht="15" customHeight="1" x14ac:dyDescent="0.3">
      <c r="A46" s="22"/>
      <c r="B46" s="23" t="s">
        <v>7</v>
      </c>
      <c r="C46" s="38"/>
      <c r="D46" s="23"/>
      <c r="E46" s="97">
        <f>SUM(E43:E45)</f>
        <v>5360</v>
      </c>
      <c r="F46" s="97">
        <f>SUM(F43:F45)</f>
        <v>0</v>
      </c>
      <c r="G46" s="97">
        <f>SUM(G43:G45)</f>
        <v>5360</v>
      </c>
      <c r="H46" s="97">
        <f t="shared" ref="H46:N46" si="17">SUM(H43:H45)</f>
        <v>0</v>
      </c>
      <c r="I46" s="97">
        <f t="shared" si="17"/>
        <v>670</v>
      </c>
      <c r="J46" s="97">
        <f t="shared" si="17"/>
        <v>0</v>
      </c>
      <c r="K46" s="97">
        <f t="shared" si="17"/>
        <v>2010.0000000000002</v>
      </c>
      <c r="L46" s="97">
        <f t="shared" si="17"/>
        <v>0</v>
      </c>
      <c r="M46" s="97">
        <f t="shared" si="17"/>
        <v>2010</v>
      </c>
      <c r="N46" s="97">
        <f t="shared" si="17"/>
        <v>0</v>
      </c>
      <c r="O46" s="97">
        <f t="shared" ref="O46" si="18">SUM(O43:O45)</f>
        <v>670</v>
      </c>
      <c r="P46" s="97">
        <f t="shared" ref="P46" si="19">SUM(P43:P45)</f>
        <v>0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</row>
    <row r="47" spans="1:124" s="6" customFormat="1" ht="15" customHeight="1" x14ac:dyDescent="0.3">
      <c r="A47" s="78"/>
      <c r="B47" s="79"/>
      <c r="C47" s="80"/>
      <c r="D47" s="31"/>
      <c r="E47" s="100"/>
      <c r="F47" s="100"/>
      <c r="G47" s="100"/>
      <c r="H47" s="120"/>
      <c r="I47" s="96">
        <f t="shared" si="0"/>
        <v>0</v>
      </c>
      <c r="J47" s="96">
        <f t="shared" si="1"/>
        <v>0</v>
      </c>
      <c r="K47" s="100"/>
      <c r="L47" s="100"/>
      <c r="M47" s="100"/>
      <c r="N47" s="100"/>
      <c r="O47" s="100"/>
      <c r="P47" s="100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</row>
    <row r="48" spans="1:124" s="2" customFormat="1" ht="15" customHeight="1" x14ac:dyDescent="0.3">
      <c r="A48" s="18" t="s">
        <v>6</v>
      </c>
      <c r="B48" s="21"/>
      <c r="C48" s="34"/>
      <c r="D48" s="14"/>
      <c r="E48" s="96"/>
      <c r="F48" s="96"/>
      <c r="G48" s="96"/>
      <c r="H48" s="117"/>
      <c r="I48" s="96">
        <f t="shared" si="0"/>
        <v>0</v>
      </c>
      <c r="J48" s="96">
        <f t="shared" si="1"/>
        <v>0</v>
      </c>
      <c r="K48" s="96"/>
      <c r="L48" s="96"/>
      <c r="M48" s="96"/>
      <c r="N48" s="96"/>
      <c r="O48" s="96"/>
      <c r="P48" s="96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</row>
    <row r="49" spans="1:124" s="1" customFormat="1" ht="15" customHeight="1" x14ac:dyDescent="0.3">
      <c r="A49" s="12"/>
      <c r="B49" s="74" t="s">
        <v>31</v>
      </c>
      <c r="C49" s="75"/>
      <c r="D49" s="61" t="s">
        <v>87</v>
      </c>
      <c r="E49" s="96">
        <f>I49+K49+M49+O49</f>
        <v>0</v>
      </c>
      <c r="F49" s="96">
        <f>J49+L49+N49+P49</f>
        <v>25600</v>
      </c>
      <c r="G49" s="96">
        <f>SUM(E49:F49)</f>
        <v>25600</v>
      </c>
      <c r="H49" s="117"/>
      <c r="I49" s="96">
        <v>0</v>
      </c>
      <c r="J49" s="96">
        <f>800*4</f>
        <v>3200</v>
      </c>
      <c r="K49" s="96">
        <v>0</v>
      </c>
      <c r="L49" s="96">
        <f>800*12</f>
        <v>9600</v>
      </c>
      <c r="M49" s="96">
        <v>0</v>
      </c>
      <c r="N49" s="96">
        <f>800*12</f>
        <v>9600</v>
      </c>
      <c r="O49" s="96">
        <v>0</v>
      </c>
      <c r="P49" s="96">
        <f>800*4</f>
        <v>3200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</row>
    <row r="50" spans="1:124" s="1" customFormat="1" ht="15" customHeight="1" x14ac:dyDescent="0.3">
      <c r="A50" s="12"/>
      <c r="B50" s="74"/>
      <c r="C50" s="75"/>
      <c r="D50" s="61" t="s">
        <v>86</v>
      </c>
      <c r="E50" s="96"/>
      <c r="F50" s="96">
        <v>0</v>
      </c>
      <c r="G50" s="96">
        <f t="shared" ref="G50:G51" si="20">SUM(E50:F50)</f>
        <v>0</v>
      </c>
      <c r="H50" s="117"/>
      <c r="I50" s="96">
        <f t="shared" si="0"/>
        <v>0</v>
      </c>
      <c r="J50" s="96">
        <f t="shared" si="1"/>
        <v>0</v>
      </c>
      <c r="K50" s="96"/>
      <c r="L50" s="96"/>
      <c r="M50" s="96"/>
      <c r="N50" s="96"/>
      <c r="O50" s="96"/>
      <c r="P50" s="96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</row>
    <row r="51" spans="1:124" s="1" customFormat="1" ht="15" customHeight="1" thickBot="1" x14ac:dyDescent="0.35">
      <c r="A51" s="19"/>
      <c r="B51" s="76"/>
      <c r="C51" s="77"/>
      <c r="D51" s="30"/>
      <c r="E51" s="96">
        <v>0</v>
      </c>
      <c r="F51" s="96">
        <v>0</v>
      </c>
      <c r="G51" s="96">
        <f t="shared" si="20"/>
        <v>0</v>
      </c>
      <c r="H51" s="117"/>
      <c r="I51" s="96">
        <f t="shared" si="0"/>
        <v>0</v>
      </c>
      <c r="J51" s="96">
        <f t="shared" si="1"/>
        <v>0</v>
      </c>
      <c r="K51" s="96"/>
      <c r="L51" s="96"/>
      <c r="M51" s="96"/>
      <c r="N51" s="96"/>
      <c r="O51" s="96"/>
      <c r="P51" s="96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</row>
    <row r="52" spans="1:124" s="6" customFormat="1" ht="15" customHeight="1" x14ac:dyDescent="0.3">
      <c r="A52" s="22"/>
      <c r="B52" s="23" t="s">
        <v>8</v>
      </c>
      <c r="C52" s="38"/>
      <c r="D52" s="23"/>
      <c r="E52" s="97">
        <f>SUM(E49:E51)</f>
        <v>0</v>
      </c>
      <c r="F52" s="97">
        <f>SUM(F49:F51)</f>
        <v>25600</v>
      </c>
      <c r="G52" s="97">
        <f>SUM(G49:G51)</f>
        <v>25600</v>
      </c>
      <c r="H52" s="97">
        <f t="shared" ref="H52:N52" si="21">SUM(H49:H51)</f>
        <v>0</v>
      </c>
      <c r="I52" s="97">
        <f t="shared" si="21"/>
        <v>0</v>
      </c>
      <c r="J52" s="97">
        <f t="shared" si="21"/>
        <v>3200</v>
      </c>
      <c r="K52" s="97">
        <f t="shared" si="21"/>
        <v>0</v>
      </c>
      <c r="L52" s="97">
        <f t="shared" si="21"/>
        <v>9600</v>
      </c>
      <c r="M52" s="97">
        <f t="shared" si="21"/>
        <v>0</v>
      </c>
      <c r="N52" s="97">
        <f t="shared" si="21"/>
        <v>9600</v>
      </c>
      <c r="O52" s="97">
        <f t="shared" ref="O52" si="22">SUM(O49:O51)</f>
        <v>0</v>
      </c>
      <c r="P52" s="97">
        <f t="shared" ref="P52" si="23">SUM(P49:P51)</f>
        <v>3200</v>
      </c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</row>
    <row r="53" spans="1:124" s="6" customFormat="1" ht="15" customHeight="1" thickBot="1" x14ac:dyDescent="0.35">
      <c r="A53" s="24"/>
      <c r="B53" s="25"/>
      <c r="C53" s="39"/>
      <c r="D53" s="25"/>
      <c r="E53" s="98"/>
      <c r="F53" s="98"/>
      <c r="G53" s="98"/>
      <c r="H53" s="118"/>
      <c r="I53" s="98"/>
      <c r="J53" s="98"/>
      <c r="K53" s="98"/>
      <c r="L53" s="98"/>
      <c r="M53" s="98"/>
      <c r="N53" s="98"/>
      <c r="O53" s="98"/>
      <c r="P53" s="98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</row>
    <row r="54" spans="1:124" s="8" customFormat="1" ht="21" customHeight="1" thickTop="1" thickBot="1" x14ac:dyDescent="0.4">
      <c r="A54" s="26" t="s">
        <v>19</v>
      </c>
      <c r="B54" s="27"/>
      <c r="C54" s="40"/>
      <c r="D54" s="28"/>
      <c r="E54" s="101">
        <f>SUM(E34,E40,E46,E10,E23,E17,E28,E52)</f>
        <v>215539.98133333336</v>
      </c>
      <c r="F54" s="101">
        <f>SUM(F34,F40,F46,F10,F23,F17,F28,F52)</f>
        <v>215573.72053333334</v>
      </c>
      <c r="G54" s="101">
        <f>SUM(G34,G40,G46,G10,G23,G17,G28,G52)</f>
        <v>431113.70186666667</v>
      </c>
      <c r="H54" s="101"/>
      <c r="I54" s="101">
        <f>SUM(I34,I40,I46,I10,I23,I17,I28,I52)</f>
        <v>143798.33333333331</v>
      </c>
      <c r="J54" s="101">
        <f>SUM(J34,J40,J46,J10,J23,J17,J28,J52)</f>
        <v>83183.333333333343</v>
      </c>
      <c r="K54" s="101">
        <f>SUM(K34,K40,K46,K10,K23,K17,K28,K52)</f>
        <v>30178</v>
      </c>
      <c r="L54" s="101">
        <f>SUM(L34,L40,L46,L10,L23,L17,L28,L52)</f>
        <v>55744</v>
      </c>
      <c r="M54" s="101">
        <f>SUM(M34,M40,M46,M10,M23,M17,M28,M52)</f>
        <v>30969.040000000001</v>
      </c>
      <c r="N54" s="101">
        <f>SUM(N34,N40,N46,N10,N23,N17,N28,N52)</f>
        <v>57128.32</v>
      </c>
      <c r="O54" s="101">
        <f>SUM(O34,O40,O46,O10,O23,O17,O28,O52)</f>
        <v>10594.608</v>
      </c>
      <c r="P54" s="101">
        <f>SUM(P34,P40,P46,P10,P23,P17,P28,P52)</f>
        <v>19518.067200000001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</row>
    <row r="55" spans="1:124" s="8" customFormat="1" ht="21" customHeight="1" thickTop="1" x14ac:dyDescent="0.35">
      <c r="A55" s="41" t="s">
        <v>20</v>
      </c>
      <c r="B55" s="42"/>
      <c r="C55" s="43"/>
      <c r="D55" s="47" t="s">
        <v>25</v>
      </c>
      <c r="E55" s="102"/>
      <c r="F55" s="102"/>
      <c r="G55" s="102"/>
      <c r="H55" s="121"/>
      <c r="I55" s="102"/>
      <c r="J55" s="102"/>
      <c r="K55" s="102"/>
      <c r="L55" s="102"/>
      <c r="M55" s="102"/>
      <c r="N55" s="102"/>
      <c r="O55" s="102"/>
      <c r="P55" s="102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</row>
    <row r="56" spans="1:124" s="6" customFormat="1" ht="21.6" customHeight="1" thickBot="1" x14ac:dyDescent="0.4">
      <c r="A56" s="69" t="s">
        <v>40</v>
      </c>
      <c r="B56" s="70"/>
      <c r="C56" s="71"/>
      <c r="D56" s="59" t="s">
        <v>41</v>
      </c>
      <c r="E56" s="96"/>
      <c r="F56" s="96">
        <v>0</v>
      </c>
      <c r="G56" s="96">
        <f>SUM(E56:F56)</f>
        <v>0</v>
      </c>
      <c r="H56" s="117"/>
      <c r="I56" s="96"/>
      <c r="J56" s="96"/>
      <c r="K56" s="96"/>
      <c r="L56" s="96"/>
      <c r="M56" s="96"/>
      <c r="N56" s="96"/>
      <c r="O56" s="96"/>
      <c r="P56" s="9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</row>
    <row r="57" spans="1:124" s="8" customFormat="1" ht="21" customHeight="1" thickTop="1" thickBot="1" x14ac:dyDescent="0.4">
      <c r="A57" s="26" t="s">
        <v>2</v>
      </c>
      <c r="B57" s="27"/>
      <c r="C57" s="40"/>
      <c r="D57" s="28"/>
      <c r="E57" s="101">
        <f>SUM(E54,E55,E56)</f>
        <v>215539.98133333336</v>
      </c>
      <c r="F57" s="101">
        <f>SUM(F54,F55,F56)</f>
        <v>215573.72053333334</v>
      </c>
      <c r="G57" s="101">
        <f>SUM(G54,G55,G56)</f>
        <v>431113.70186666667</v>
      </c>
      <c r="H57" s="101"/>
      <c r="I57" s="101">
        <f t="shared" ref="I57:P57" si="24">SUM(I54,I55,I56)</f>
        <v>143798.33333333331</v>
      </c>
      <c r="J57" s="101">
        <f t="shared" si="24"/>
        <v>83183.333333333343</v>
      </c>
      <c r="K57" s="101">
        <f t="shared" si="24"/>
        <v>30178</v>
      </c>
      <c r="L57" s="101">
        <f t="shared" si="24"/>
        <v>55744</v>
      </c>
      <c r="M57" s="101">
        <f t="shared" si="24"/>
        <v>30969.040000000001</v>
      </c>
      <c r="N57" s="101">
        <f t="shared" si="24"/>
        <v>57128.32</v>
      </c>
      <c r="O57" s="101">
        <f t="shared" si="24"/>
        <v>10594.608</v>
      </c>
      <c r="P57" s="101">
        <f t="shared" si="24"/>
        <v>19518.067200000001</v>
      </c>
      <c r="Q57" s="7"/>
      <c r="R57" s="136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</row>
    <row r="58" spans="1:124" s="7" customFormat="1" ht="12" customHeight="1" thickTop="1" x14ac:dyDescent="0.35">
      <c r="A58" s="46"/>
      <c r="B58" s="42"/>
      <c r="C58" s="44"/>
      <c r="D58" s="44"/>
      <c r="E58" s="103"/>
      <c r="F58" s="103"/>
      <c r="G58" s="103"/>
      <c r="H58" s="122"/>
      <c r="I58" s="103"/>
      <c r="J58" s="103"/>
      <c r="K58" s="103"/>
      <c r="L58" s="103"/>
      <c r="M58" s="103"/>
      <c r="N58" s="103"/>
      <c r="O58" s="103"/>
      <c r="P58" s="103"/>
    </row>
    <row r="59" spans="1:124" ht="15" x14ac:dyDescent="0.25">
      <c r="A59" s="4" t="s">
        <v>24</v>
      </c>
      <c r="C59" s="32"/>
      <c r="D59" s="32"/>
    </row>
    <row r="60" spans="1:124" ht="13.8" thickBot="1" x14ac:dyDescent="0.3"/>
    <row r="61" spans="1:124" ht="24.6" x14ac:dyDescent="0.4">
      <c r="A61" s="63" t="s">
        <v>34</v>
      </c>
      <c r="B61" s="64"/>
      <c r="C61" s="64"/>
      <c r="D61" s="64"/>
      <c r="E61" s="64"/>
      <c r="F61" s="64"/>
      <c r="G61" s="65"/>
      <c r="H61" s="123"/>
      <c r="Q61" s="89"/>
    </row>
    <row r="62" spans="1:124" x14ac:dyDescent="0.25">
      <c r="A62" s="66" t="s">
        <v>39</v>
      </c>
      <c r="B62" s="67"/>
      <c r="C62" s="67"/>
      <c r="D62" s="67"/>
      <c r="E62" s="67"/>
      <c r="F62" s="67"/>
      <c r="G62" s="68"/>
      <c r="H62" s="124"/>
      <c r="Q62" s="89"/>
    </row>
    <row r="63" spans="1:124" x14ac:dyDescent="0.25">
      <c r="A63" s="52"/>
      <c r="B63" s="55"/>
      <c r="C63" s="55"/>
      <c r="D63" s="55"/>
      <c r="E63" s="104"/>
      <c r="F63" s="104"/>
      <c r="G63" s="105"/>
      <c r="H63" s="125"/>
      <c r="Q63" s="89"/>
      <c r="R63" s="131"/>
    </row>
    <row r="64" spans="1:124" ht="19.2" customHeight="1" x14ac:dyDescent="0.3">
      <c r="A64" s="52"/>
      <c r="B64" s="55"/>
      <c r="C64" s="56" t="s">
        <v>42</v>
      </c>
      <c r="D64" s="134">
        <f>SUM(G57)</f>
        <v>431113.70186666667</v>
      </c>
      <c r="E64" s="106" t="s">
        <v>37</v>
      </c>
      <c r="F64" s="104"/>
      <c r="G64" s="105"/>
      <c r="H64" s="125"/>
      <c r="Q64" s="89"/>
    </row>
    <row r="65" spans="1:17" ht="19.2" customHeight="1" thickBot="1" x14ac:dyDescent="0.35">
      <c r="A65" s="52"/>
      <c r="B65" s="55"/>
      <c r="C65" s="56" t="s">
        <v>35</v>
      </c>
      <c r="D65" s="60">
        <v>0.5</v>
      </c>
      <c r="E65" s="106" t="s">
        <v>38</v>
      </c>
      <c r="F65" s="104"/>
      <c r="G65" s="105"/>
      <c r="H65" s="125"/>
      <c r="Q65" s="89"/>
    </row>
    <row r="66" spans="1:17" ht="43.8" customHeight="1" thickBot="1" x14ac:dyDescent="0.35">
      <c r="A66" s="52"/>
      <c r="B66" s="55"/>
      <c r="C66" s="56" t="s">
        <v>36</v>
      </c>
      <c r="D66" s="107">
        <f>PRODUCT(D64,D65)</f>
        <v>215556.85093333333</v>
      </c>
      <c r="E66" s="106"/>
      <c r="F66" s="107">
        <f>SUM(D66-F57)</f>
        <v>-16.869600000005448</v>
      </c>
      <c r="G66" s="135" t="s">
        <v>89</v>
      </c>
      <c r="H66" s="126"/>
    </row>
    <row r="67" spans="1:17" ht="19.2" customHeight="1" thickBot="1" x14ac:dyDescent="0.35">
      <c r="A67" s="52"/>
      <c r="B67" s="55"/>
      <c r="C67" s="56"/>
      <c r="D67" s="58"/>
      <c r="E67" s="106"/>
      <c r="F67" s="104"/>
      <c r="G67" s="105"/>
      <c r="H67" s="125"/>
    </row>
    <row r="68" spans="1:17" ht="19.2" customHeight="1" thickBot="1" x14ac:dyDescent="0.35">
      <c r="A68" s="53"/>
      <c r="B68" s="54"/>
      <c r="C68" s="57" t="s">
        <v>43</v>
      </c>
      <c r="D68" s="107">
        <f>E57</f>
        <v>215539.98133333336</v>
      </c>
      <c r="E68" s="108" t="s">
        <v>90</v>
      </c>
      <c r="F68" s="109"/>
      <c r="G68" s="110"/>
      <c r="H68" s="127"/>
    </row>
    <row r="71" spans="1:17" s="5" customFormat="1" ht="14.4" x14ac:dyDescent="0.25">
      <c r="C71" s="87" t="s">
        <v>47</v>
      </c>
      <c r="E71" s="111"/>
      <c r="F71" s="111"/>
      <c r="G71" s="111"/>
      <c r="H71" s="128"/>
      <c r="I71" s="89"/>
      <c r="J71" s="89"/>
      <c r="K71" s="89"/>
      <c r="L71" s="89"/>
      <c r="M71" s="89"/>
      <c r="N71" s="89"/>
      <c r="O71" s="89"/>
      <c r="P71" s="89"/>
    </row>
    <row r="72" spans="1:17" ht="14.4" x14ac:dyDescent="0.25">
      <c r="C72" s="85" t="s">
        <v>48</v>
      </c>
    </row>
    <row r="73" spans="1:17" ht="14.4" x14ac:dyDescent="0.25">
      <c r="C73" s="85" t="s">
        <v>49</v>
      </c>
    </row>
    <row r="74" spans="1:17" ht="14.4" x14ac:dyDescent="0.25">
      <c r="C74" s="85" t="s">
        <v>50</v>
      </c>
    </row>
    <row r="75" spans="1:17" ht="14.4" x14ac:dyDescent="0.25">
      <c r="C75" s="84"/>
    </row>
    <row r="76" spans="1:17" x14ac:dyDescent="0.25">
      <c r="C76" s="86" t="s">
        <v>91</v>
      </c>
    </row>
    <row r="77" spans="1:17" ht="14.4" x14ac:dyDescent="0.25">
      <c r="C77" s="84"/>
    </row>
    <row r="78" spans="1:17" ht="14.4" x14ac:dyDescent="0.25">
      <c r="C78" s="84"/>
    </row>
  </sheetData>
  <sheetProtection insertColumns="0" insertRows="0"/>
  <mergeCells count="30">
    <mergeCell ref="B32:C32"/>
    <mergeCell ref="B38:C38"/>
    <mergeCell ref="B16:C16"/>
    <mergeCell ref="B20:C20"/>
    <mergeCell ref="B21:C21"/>
    <mergeCell ref="B22:C22"/>
    <mergeCell ref="B15:C15"/>
    <mergeCell ref="A1:G1"/>
    <mergeCell ref="B7:C7"/>
    <mergeCell ref="B8:C8"/>
    <mergeCell ref="B9:C9"/>
    <mergeCell ref="B13:C13"/>
    <mergeCell ref="B26:C26"/>
    <mergeCell ref="B27:C27"/>
    <mergeCell ref="B37:C37"/>
    <mergeCell ref="B39:C39"/>
    <mergeCell ref="B33:C33"/>
    <mergeCell ref="B34:C34"/>
    <mergeCell ref="A61:G61"/>
    <mergeCell ref="A62:G62"/>
    <mergeCell ref="A56:C56"/>
    <mergeCell ref="B40:C40"/>
    <mergeCell ref="B31:C31"/>
    <mergeCell ref="B51:C51"/>
    <mergeCell ref="B50:C50"/>
    <mergeCell ref="B43:C43"/>
    <mergeCell ref="B44:C44"/>
    <mergeCell ref="B45:C45"/>
    <mergeCell ref="B49:C49"/>
    <mergeCell ref="A47:C47"/>
  </mergeCells>
  <phoneticPr fontId="1" type="noConversion"/>
  <dataValidations count="2">
    <dataValidation type="whole" allowBlank="1" showInputMessage="1" showErrorMessage="1" sqref="D64" xr:uid="{00000000-0002-0000-0000-000000000000}">
      <formula1>100000</formula1>
      <formula2>3000000</formula2>
    </dataValidation>
    <dataValidation type="list" allowBlank="1" showInputMessage="1" showErrorMessage="1" sqref="D65" xr:uid="{00000000-0002-0000-0000-000001000000}">
      <formula1>#REF!</formula1>
    </dataValidation>
  </dataValidations>
  <hyperlinks>
    <hyperlink ref="C76" r:id="rId1" display="https://gcc02.safelinks.protection.outlook.com/?url=https%3A%2F%2Fwww.ams.usda.gov%2Fservices%2Fgrants%2Frfsi&amp;data=05%7C02%7Cmichelle.t.webb%40maine.gov%7C7635665838aa48ec9eb508dc33b8327f%7C413fa8ab207d4b629bcdea1a8f2f864e%7C0%7C0%7C638442113564181342%7CUnknown%7CTWFpbGZsb3d8eyJWIjoiMC4wLjAwMDAiLCJQIjoiV2luMzIiLCJBTiI6Ik1haWwiLCJXVCI6Mn0%3D%7C0%7C%7C%7C&amp;sdata=ccRI6Z35eFXPE25uaHQY3wGO0x61fHwNLBrqR0G%2F%2FSk%3D&amp;reserved=0" xr:uid="{252D90E6-A423-4E47-8252-BAC2EC28A7B5}"/>
  </hyperlinks>
  <printOptions horizontalCentered="1"/>
  <pageMargins left="0.25" right="0.25" top="0.5" bottom="0.5" header="0.5" footer="0.25"/>
  <pageSetup paperSize="17" orientation="portrait" r:id="rId2"/>
  <headerFooter alignWithMargins="0">
    <oddFooter>&amp;LRevised &amp;D</oddFooter>
  </headerFooter>
  <ignoredErrors>
    <ignoredError sqref="G7:G9 G17:G21 G46:G51 G34:G36 G56 G13 G24:G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3EA0E-DD29-4F32-A473-B53A2016D6F6}">
  <dimension ref="A1:DT78"/>
  <sheetViews>
    <sheetView tabSelected="1" workbookViewId="0">
      <selection activeCell="F32" sqref="F32"/>
    </sheetView>
  </sheetViews>
  <sheetFormatPr defaultRowHeight="13.2" x14ac:dyDescent="0.25"/>
  <cols>
    <col min="1" max="2" width="2.5546875" customWidth="1"/>
    <col min="3" max="3" width="33.5546875" customWidth="1"/>
    <col min="4" max="4" width="44.33203125" customWidth="1"/>
    <col min="5" max="5" width="15" style="89" customWidth="1"/>
    <col min="6" max="6" width="15.77734375" style="89" bestFit="1" customWidth="1"/>
    <col min="7" max="7" width="16.21875" style="89" customWidth="1"/>
    <col min="8" max="8" width="2" style="113" customWidth="1"/>
    <col min="9" max="16" width="16.21875" style="89" customWidth="1"/>
    <col min="17" max="17" width="11.77734375" bestFit="1" customWidth="1"/>
    <col min="18" max="18" width="16.77734375" bestFit="1" customWidth="1"/>
  </cols>
  <sheetData>
    <row r="1" spans="1:124" ht="61.2" customHeight="1" thickBot="1" x14ac:dyDescent="0.55000000000000004">
      <c r="A1" s="81" t="s">
        <v>51</v>
      </c>
      <c r="B1" s="82"/>
      <c r="C1" s="82"/>
      <c r="D1" s="82"/>
      <c r="E1" s="82"/>
      <c r="F1" s="82"/>
      <c r="G1" s="83"/>
      <c r="H1" s="112"/>
      <c r="I1" s="132" t="s">
        <v>94</v>
      </c>
      <c r="J1" s="132" t="s">
        <v>94</v>
      </c>
      <c r="K1" s="132" t="s">
        <v>79</v>
      </c>
      <c r="L1" s="132" t="s">
        <v>79</v>
      </c>
      <c r="M1" s="132" t="s">
        <v>80</v>
      </c>
      <c r="N1" s="132" t="s">
        <v>80</v>
      </c>
      <c r="O1" s="132" t="s">
        <v>81</v>
      </c>
      <c r="P1" s="132" t="s">
        <v>81</v>
      </c>
    </row>
    <row r="2" spans="1:124" ht="13.8" thickBot="1" x14ac:dyDescent="0.3"/>
    <row r="3" spans="1:124" ht="15" customHeight="1" thickTop="1" x14ac:dyDescent="0.3">
      <c r="A3" s="9"/>
      <c r="B3" s="10"/>
      <c r="C3" s="33"/>
      <c r="D3" s="11"/>
      <c r="E3" s="90" t="s">
        <v>72</v>
      </c>
      <c r="F3" s="90" t="s">
        <v>73</v>
      </c>
      <c r="G3" s="90" t="s">
        <v>21</v>
      </c>
      <c r="H3" s="114"/>
      <c r="I3" s="91" t="s">
        <v>71</v>
      </c>
      <c r="J3" s="91" t="s">
        <v>74</v>
      </c>
      <c r="K3" s="91" t="s">
        <v>74</v>
      </c>
      <c r="L3" s="91" t="s">
        <v>74</v>
      </c>
      <c r="M3" s="91" t="s">
        <v>74</v>
      </c>
      <c r="N3" s="91" t="s">
        <v>74</v>
      </c>
      <c r="O3" s="91" t="s">
        <v>74</v>
      </c>
      <c r="P3" s="91" t="s">
        <v>74</v>
      </c>
    </row>
    <row r="4" spans="1:124" ht="15" customHeight="1" x14ac:dyDescent="0.3">
      <c r="A4" s="12"/>
      <c r="B4" s="13"/>
      <c r="C4" s="34" t="s">
        <v>0</v>
      </c>
      <c r="D4" s="48" t="s">
        <v>56</v>
      </c>
      <c r="E4" s="92" t="s">
        <v>73</v>
      </c>
      <c r="F4" s="92" t="s">
        <v>46</v>
      </c>
      <c r="G4" s="92" t="s">
        <v>22</v>
      </c>
      <c r="H4" s="115"/>
      <c r="I4" s="93" t="s">
        <v>57</v>
      </c>
      <c r="J4" s="93" t="s">
        <v>57</v>
      </c>
      <c r="K4" s="93" t="s">
        <v>58</v>
      </c>
      <c r="L4" s="93" t="s">
        <v>58</v>
      </c>
      <c r="M4" s="93" t="s">
        <v>59</v>
      </c>
      <c r="N4" s="93" t="s">
        <v>59</v>
      </c>
      <c r="O4" s="93" t="s">
        <v>82</v>
      </c>
      <c r="P4" s="93" t="s">
        <v>82</v>
      </c>
    </row>
    <row r="5" spans="1:124" ht="34.799999999999997" customHeight="1" thickBot="1" x14ac:dyDescent="0.35">
      <c r="A5" s="15"/>
      <c r="B5" s="16"/>
      <c r="C5" s="35"/>
      <c r="D5" s="17"/>
      <c r="E5" s="94" t="s">
        <v>44</v>
      </c>
      <c r="F5" s="94" t="s">
        <v>45</v>
      </c>
      <c r="G5" s="94" t="s">
        <v>23</v>
      </c>
      <c r="H5" s="116"/>
      <c r="I5" s="95" t="s">
        <v>43</v>
      </c>
      <c r="J5" s="95" t="s">
        <v>75</v>
      </c>
      <c r="K5" s="95" t="s">
        <v>43</v>
      </c>
      <c r="L5" s="95" t="s">
        <v>75</v>
      </c>
      <c r="M5" s="95" t="s">
        <v>43</v>
      </c>
      <c r="N5" s="95" t="s">
        <v>75</v>
      </c>
      <c r="O5" s="95" t="s">
        <v>43</v>
      </c>
      <c r="P5" s="95" t="s">
        <v>75</v>
      </c>
    </row>
    <row r="6" spans="1:124" s="2" customFormat="1" ht="15" customHeight="1" thickTop="1" x14ac:dyDescent="0.3">
      <c r="A6" s="18" t="s">
        <v>14</v>
      </c>
      <c r="B6" s="21"/>
      <c r="C6" s="34"/>
      <c r="D6" s="14"/>
      <c r="E6" s="96"/>
      <c r="F6" s="96"/>
      <c r="G6" s="96"/>
      <c r="H6" s="117"/>
      <c r="I6" s="96"/>
      <c r="J6" s="96"/>
      <c r="K6" s="96"/>
      <c r="L6" s="96"/>
      <c r="M6" s="96"/>
      <c r="N6" s="96"/>
      <c r="O6" s="96"/>
      <c r="P6" s="96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</row>
    <row r="7" spans="1:124" s="1" customFormat="1" ht="15" customHeight="1" x14ac:dyDescent="0.3">
      <c r="A7" s="12"/>
      <c r="B7" s="74"/>
      <c r="C7" s="75"/>
      <c r="D7" s="49"/>
      <c r="E7" s="96">
        <f>I7+K7+M7+O7</f>
        <v>0</v>
      </c>
      <c r="F7" s="96">
        <f>J7+L7+N7+P7</f>
        <v>0</v>
      </c>
      <c r="G7" s="96">
        <f>E7+F7</f>
        <v>0</v>
      </c>
      <c r="H7" s="117"/>
      <c r="I7" s="96"/>
      <c r="J7" s="96"/>
      <c r="K7" s="96"/>
      <c r="L7" s="96"/>
      <c r="M7" s="96"/>
      <c r="N7" s="96"/>
      <c r="O7" s="96"/>
      <c r="P7" s="96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</row>
    <row r="8" spans="1:124" s="1" customFormat="1" ht="15" customHeight="1" x14ac:dyDescent="0.3">
      <c r="A8" s="12"/>
      <c r="B8" s="74"/>
      <c r="C8" s="75"/>
      <c r="D8" s="49"/>
      <c r="E8" s="96">
        <f t="shared" ref="E8:E9" si="0">I8+K8+M8+O8</f>
        <v>0</v>
      </c>
      <c r="F8" s="96">
        <f t="shared" ref="F8:F9" si="1">J8+L8+N8+P8</f>
        <v>0</v>
      </c>
      <c r="G8" s="96">
        <f t="shared" ref="G8:G9" si="2">E8+F8</f>
        <v>0</v>
      </c>
      <c r="H8" s="117"/>
      <c r="I8" s="96"/>
      <c r="J8" s="96"/>
      <c r="K8" s="96"/>
      <c r="L8" s="96"/>
      <c r="M8" s="96"/>
      <c r="N8" s="96"/>
      <c r="O8" s="96"/>
      <c r="P8" s="96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</row>
    <row r="9" spans="1:124" s="1" customFormat="1" ht="15" customHeight="1" thickBot="1" x14ac:dyDescent="0.35">
      <c r="A9" s="19"/>
      <c r="B9" s="76"/>
      <c r="C9" s="77"/>
      <c r="D9" s="49"/>
      <c r="E9" s="96">
        <f t="shared" si="0"/>
        <v>0</v>
      </c>
      <c r="F9" s="96">
        <f t="shared" si="1"/>
        <v>0</v>
      </c>
      <c r="G9" s="96">
        <f t="shared" si="2"/>
        <v>0</v>
      </c>
      <c r="H9" s="117"/>
      <c r="I9" s="96"/>
      <c r="J9" s="96"/>
      <c r="K9" s="96"/>
      <c r="L9" s="96"/>
      <c r="M9" s="96"/>
      <c r="N9" s="96"/>
      <c r="O9" s="96"/>
      <c r="P9" s="96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</row>
    <row r="10" spans="1:124" s="6" customFormat="1" ht="15" customHeight="1" x14ac:dyDescent="0.3">
      <c r="A10" s="22"/>
      <c r="B10" s="23" t="s">
        <v>15</v>
      </c>
      <c r="C10" s="38"/>
      <c r="D10" s="23"/>
      <c r="E10" s="97">
        <f>SUM(E7:E9)</f>
        <v>0</v>
      </c>
      <c r="F10" s="97">
        <f>SUM(F7:F9)</f>
        <v>0</v>
      </c>
      <c r="G10" s="97">
        <f>SUM(G7:G9)</f>
        <v>0</v>
      </c>
      <c r="H10" s="97">
        <f t="shared" ref="H10:P10" si="3">SUM(H7:H9)</f>
        <v>0</v>
      </c>
      <c r="I10" s="97">
        <f t="shared" si="3"/>
        <v>0</v>
      </c>
      <c r="J10" s="97">
        <f t="shared" si="3"/>
        <v>0</v>
      </c>
      <c r="K10" s="97">
        <f t="shared" si="3"/>
        <v>0</v>
      </c>
      <c r="L10" s="97">
        <f t="shared" si="3"/>
        <v>0</v>
      </c>
      <c r="M10" s="97">
        <f t="shared" si="3"/>
        <v>0</v>
      </c>
      <c r="N10" s="97">
        <f t="shared" si="3"/>
        <v>0</v>
      </c>
      <c r="O10" s="97">
        <f t="shared" si="3"/>
        <v>0</v>
      </c>
      <c r="P10" s="97">
        <f t="shared" si="3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</row>
    <row r="11" spans="1:124" s="6" customFormat="1" ht="15" customHeight="1" x14ac:dyDescent="0.3">
      <c r="A11" s="24"/>
      <c r="B11" s="25"/>
      <c r="C11" s="39"/>
      <c r="D11" s="25"/>
      <c r="E11" s="98"/>
      <c r="F11" s="98"/>
      <c r="G11" s="98"/>
      <c r="H11" s="118"/>
      <c r="I11" s="96"/>
      <c r="J11" s="96"/>
      <c r="K11" s="98"/>
      <c r="L11" s="98"/>
      <c r="M11" s="98"/>
      <c r="N11" s="98"/>
      <c r="O11" s="98"/>
      <c r="P11" s="98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</row>
    <row r="12" spans="1:124" s="2" customFormat="1" ht="15" customHeight="1" x14ac:dyDescent="0.3">
      <c r="A12" s="18" t="s">
        <v>17</v>
      </c>
      <c r="B12" s="21"/>
      <c r="C12" s="34"/>
      <c r="D12" s="14"/>
      <c r="E12" s="96"/>
      <c r="F12" s="96"/>
      <c r="G12" s="96"/>
      <c r="H12" s="117"/>
      <c r="I12" s="96"/>
      <c r="J12" s="96"/>
      <c r="K12" s="96"/>
      <c r="L12" s="96"/>
      <c r="M12" s="96"/>
      <c r="N12" s="96"/>
      <c r="O12" s="96"/>
      <c r="P12" s="96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</row>
    <row r="13" spans="1:124" s="1" customFormat="1" ht="15" customHeight="1" x14ac:dyDescent="0.3">
      <c r="A13" s="12"/>
      <c r="B13" s="74"/>
      <c r="C13" s="75"/>
      <c r="D13" s="49"/>
      <c r="E13" s="96">
        <f>I13+K13+M13+O13</f>
        <v>0</v>
      </c>
      <c r="F13" s="96">
        <f>J13+L13+N13+P13</f>
        <v>0</v>
      </c>
      <c r="G13" s="96">
        <f>E13+F13</f>
        <v>0</v>
      </c>
      <c r="H13" s="117"/>
      <c r="I13" s="96"/>
      <c r="J13" s="96"/>
      <c r="K13" s="96"/>
      <c r="L13" s="96"/>
      <c r="M13" s="96"/>
      <c r="N13" s="96"/>
      <c r="O13" s="96"/>
      <c r="P13" s="96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</row>
    <row r="14" spans="1:124" s="1" customFormat="1" ht="15" customHeight="1" x14ac:dyDescent="0.3">
      <c r="A14" s="12"/>
      <c r="B14" s="62"/>
      <c r="D14" s="49"/>
      <c r="E14" s="96">
        <f t="shared" ref="E14:E16" si="4">I14+K14+M14+O14</f>
        <v>0</v>
      </c>
      <c r="F14" s="96">
        <f t="shared" ref="F14:F16" si="5">J14+L14+N14+P14</f>
        <v>0</v>
      </c>
      <c r="G14" s="96">
        <f t="shared" ref="G14:G16" si="6">E14+F14</f>
        <v>0</v>
      </c>
      <c r="H14" s="117"/>
      <c r="I14" s="96"/>
      <c r="J14" s="96"/>
      <c r="K14" s="96"/>
      <c r="L14" s="96"/>
      <c r="M14" s="96"/>
      <c r="N14" s="96"/>
      <c r="O14" s="96"/>
      <c r="P14" s="96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</row>
    <row r="15" spans="1:124" s="1" customFormat="1" ht="15" customHeight="1" x14ac:dyDescent="0.3">
      <c r="A15" s="12"/>
      <c r="B15" s="74"/>
      <c r="C15" s="75"/>
      <c r="D15" s="49"/>
      <c r="E15" s="96">
        <f t="shared" si="4"/>
        <v>0</v>
      </c>
      <c r="F15" s="96">
        <f t="shared" si="5"/>
        <v>0</v>
      </c>
      <c r="G15" s="96">
        <f t="shared" si="6"/>
        <v>0</v>
      </c>
      <c r="H15" s="117"/>
      <c r="I15" s="96"/>
      <c r="J15" s="96"/>
      <c r="K15" s="96"/>
      <c r="L15" s="96"/>
      <c r="M15" s="96"/>
      <c r="N15" s="96"/>
      <c r="O15" s="96"/>
      <c r="P15" s="96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</row>
    <row r="16" spans="1:124" s="1" customFormat="1" ht="15" customHeight="1" thickBot="1" x14ac:dyDescent="0.35">
      <c r="A16" s="19"/>
      <c r="B16" s="76"/>
      <c r="C16" s="77"/>
      <c r="D16" s="49"/>
      <c r="E16" s="96">
        <f t="shared" si="4"/>
        <v>0</v>
      </c>
      <c r="F16" s="96">
        <f t="shared" si="5"/>
        <v>0</v>
      </c>
      <c r="G16" s="96">
        <f t="shared" si="6"/>
        <v>0</v>
      </c>
      <c r="H16" s="117"/>
      <c r="I16" s="96"/>
      <c r="J16" s="96"/>
      <c r="K16" s="96"/>
      <c r="L16" s="96"/>
      <c r="M16" s="96"/>
      <c r="N16" s="96"/>
      <c r="O16" s="96"/>
      <c r="P16" s="9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</row>
    <row r="17" spans="1:124" s="6" customFormat="1" ht="15" customHeight="1" x14ac:dyDescent="0.3">
      <c r="A17" s="22"/>
      <c r="B17" s="23" t="s">
        <v>18</v>
      </c>
      <c r="C17" s="38"/>
      <c r="D17" s="23"/>
      <c r="E17" s="97">
        <f>SUM(E13:E16)</f>
        <v>0</v>
      </c>
      <c r="F17" s="97">
        <f>SUM(F13:F16)</f>
        <v>0</v>
      </c>
      <c r="G17" s="97">
        <f>SUM(G13:G16)</f>
        <v>0</v>
      </c>
      <c r="H17" s="97">
        <f t="shared" ref="H17:P17" si="7">SUM(H13:H16)</f>
        <v>0</v>
      </c>
      <c r="I17" s="97">
        <f t="shared" si="7"/>
        <v>0</v>
      </c>
      <c r="J17" s="97">
        <f t="shared" si="7"/>
        <v>0</v>
      </c>
      <c r="K17" s="97">
        <f t="shared" si="7"/>
        <v>0</v>
      </c>
      <c r="L17" s="97">
        <f t="shared" si="7"/>
        <v>0</v>
      </c>
      <c r="M17" s="97">
        <f t="shared" si="7"/>
        <v>0</v>
      </c>
      <c r="N17" s="97">
        <f t="shared" si="7"/>
        <v>0</v>
      </c>
      <c r="O17" s="97">
        <f t="shared" si="7"/>
        <v>0</v>
      </c>
      <c r="P17" s="97">
        <f t="shared" si="7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</row>
    <row r="18" spans="1:124" s="6" customFormat="1" ht="15" customHeight="1" x14ac:dyDescent="0.3">
      <c r="A18" s="24"/>
      <c r="B18" s="25"/>
      <c r="C18" s="39"/>
      <c r="D18" s="25"/>
      <c r="E18" s="98"/>
      <c r="F18" s="98"/>
      <c r="G18" s="98"/>
      <c r="H18" s="118"/>
      <c r="I18" s="96"/>
      <c r="J18" s="96"/>
      <c r="K18" s="98"/>
      <c r="L18" s="98"/>
      <c r="M18" s="98"/>
      <c r="N18" s="98"/>
      <c r="O18" s="98"/>
      <c r="P18" s="98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</row>
    <row r="19" spans="1:124" s="2" customFormat="1" ht="15" customHeight="1" x14ac:dyDescent="0.3">
      <c r="A19" s="18" t="s">
        <v>11</v>
      </c>
      <c r="B19" s="21"/>
      <c r="C19" s="34"/>
      <c r="D19" s="14"/>
      <c r="E19" s="96"/>
      <c r="F19" s="96"/>
      <c r="G19" s="96"/>
      <c r="H19" s="117"/>
      <c r="I19" s="96"/>
      <c r="J19" s="96"/>
      <c r="K19" s="96"/>
      <c r="L19" s="96"/>
      <c r="M19" s="96"/>
      <c r="N19" s="96"/>
      <c r="O19" s="96"/>
      <c r="P19" s="96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1:124" s="1" customFormat="1" ht="30.6" customHeight="1" x14ac:dyDescent="0.3">
      <c r="A20" s="12"/>
      <c r="B20" s="74"/>
      <c r="C20" s="75"/>
      <c r="D20" s="88"/>
      <c r="E20" s="96">
        <f>I20+K20+M20+O20</f>
        <v>0</v>
      </c>
      <c r="F20" s="96">
        <f>J20+L20+N20+P20</f>
        <v>0</v>
      </c>
      <c r="G20" s="96">
        <f>E20+F20</f>
        <v>0</v>
      </c>
      <c r="H20" s="117"/>
      <c r="I20" s="96"/>
      <c r="J20" s="96"/>
      <c r="K20" s="96"/>
      <c r="L20" s="96"/>
      <c r="M20" s="96"/>
      <c r="N20" s="96"/>
      <c r="O20" s="96"/>
      <c r="P20" s="96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</row>
    <row r="21" spans="1:124" s="1" customFormat="1" ht="15" customHeight="1" x14ac:dyDescent="0.3">
      <c r="A21" s="12"/>
      <c r="B21" s="74"/>
      <c r="C21" s="75"/>
      <c r="D21" s="49"/>
      <c r="E21" s="96">
        <f>I21+K21+M21+O21</f>
        <v>0</v>
      </c>
      <c r="F21" s="96">
        <f>J21+L21+N21+P21</f>
        <v>0</v>
      </c>
      <c r="G21" s="96">
        <f>E21+F21</f>
        <v>0</v>
      </c>
      <c r="H21" s="117"/>
      <c r="I21" s="96"/>
      <c r="J21" s="96"/>
      <c r="K21" s="96"/>
      <c r="L21" s="96"/>
      <c r="M21" s="96"/>
      <c r="N21" s="96"/>
      <c r="O21" s="96"/>
      <c r="P21" s="9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</row>
    <row r="22" spans="1:124" s="1" customFormat="1" ht="15" customHeight="1" thickBot="1" x14ac:dyDescent="0.35">
      <c r="A22" s="19"/>
      <c r="B22" s="76"/>
      <c r="C22" s="77"/>
      <c r="D22" s="30"/>
      <c r="E22" s="96"/>
      <c r="F22" s="96"/>
      <c r="G22" s="96"/>
      <c r="H22" s="117"/>
      <c r="I22" s="96"/>
      <c r="J22" s="96"/>
      <c r="K22" s="96"/>
      <c r="L22" s="96"/>
      <c r="M22" s="96"/>
      <c r="N22" s="96"/>
      <c r="O22" s="96"/>
      <c r="P22" s="96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</row>
    <row r="23" spans="1:124" s="6" customFormat="1" ht="15" customHeight="1" x14ac:dyDescent="0.3">
      <c r="A23" s="22"/>
      <c r="B23" s="23" t="s">
        <v>13</v>
      </c>
      <c r="C23" s="38"/>
      <c r="D23" s="23"/>
      <c r="E23" s="97">
        <f>SUM(E20:E22)</f>
        <v>0</v>
      </c>
      <c r="F23" s="97">
        <f>SUM(F20:F22)</f>
        <v>0</v>
      </c>
      <c r="G23" s="97">
        <f>SUM(G20:G22)</f>
        <v>0</v>
      </c>
      <c r="H23" s="97">
        <f t="shared" ref="H23:P23" si="8">SUM(H20:H22)</f>
        <v>0</v>
      </c>
      <c r="I23" s="97">
        <f t="shared" si="8"/>
        <v>0</v>
      </c>
      <c r="J23" s="97">
        <f t="shared" si="8"/>
        <v>0</v>
      </c>
      <c r="K23" s="97">
        <f t="shared" si="8"/>
        <v>0</v>
      </c>
      <c r="L23" s="97">
        <f t="shared" si="8"/>
        <v>0</v>
      </c>
      <c r="M23" s="97">
        <f t="shared" si="8"/>
        <v>0</v>
      </c>
      <c r="N23" s="97">
        <f t="shared" si="8"/>
        <v>0</v>
      </c>
      <c r="O23" s="97">
        <f t="shared" si="8"/>
        <v>0</v>
      </c>
      <c r="P23" s="97">
        <f t="shared" si="8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</row>
    <row r="24" spans="1:124" s="6" customFormat="1" ht="15" customHeight="1" x14ac:dyDescent="0.3">
      <c r="A24" s="24"/>
      <c r="B24" s="25"/>
      <c r="C24" s="39"/>
      <c r="D24" s="25"/>
      <c r="E24" s="98"/>
      <c r="F24" s="98"/>
      <c r="G24" s="98"/>
      <c r="H24" s="118"/>
      <c r="I24" s="96"/>
      <c r="J24" s="96"/>
      <c r="K24" s="98"/>
      <c r="L24" s="98"/>
      <c r="M24" s="98"/>
      <c r="N24" s="98"/>
      <c r="O24" s="98"/>
      <c r="P24" s="98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</row>
    <row r="25" spans="1:124" s="2" customFormat="1" ht="15" customHeight="1" x14ac:dyDescent="0.3">
      <c r="A25" s="18" t="s">
        <v>12</v>
      </c>
      <c r="B25" s="21"/>
      <c r="C25" s="34"/>
      <c r="D25" s="14"/>
      <c r="E25" s="96"/>
      <c r="F25" s="96"/>
      <c r="G25" s="96"/>
      <c r="H25" s="117"/>
      <c r="I25" s="96"/>
      <c r="J25" s="96"/>
      <c r="K25" s="96"/>
      <c r="L25" s="96"/>
      <c r="M25" s="96"/>
      <c r="N25" s="96"/>
      <c r="O25" s="96"/>
      <c r="P25" s="96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</row>
    <row r="26" spans="1:124" s="1" customFormat="1" ht="15" customHeight="1" x14ac:dyDescent="0.3">
      <c r="A26" s="12"/>
      <c r="B26" s="74"/>
      <c r="C26" s="75"/>
      <c r="D26" s="88"/>
      <c r="E26" s="96">
        <f>I26+K26+M26+O26</f>
        <v>0</v>
      </c>
      <c r="F26" s="96">
        <f>J26+L26+N26+P26</f>
        <v>0</v>
      </c>
      <c r="G26" s="96">
        <f>E26+F26</f>
        <v>0</v>
      </c>
      <c r="H26" s="117"/>
      <c r="I26" s="96"/>
      <c r="J26" s="96"/>
      <c r="K26" s="96"/>
      <c r="L26" s="96"/>
      <c r="M26" s="96"/>
      <c r="N26" s="96"/>
      <c r="O26" s="96"/>
      <c r="P26" s="9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</row>
    <row r="27" spans="1:124" s="1" customFormat="1" ht="34.200000000000003" customHeight="1" thickBot="1" x14ac:dyDescent="0.35">
      <c r="A27" s="19"/>
      <c r="B27" s="76"/>
      <c r="C27" s="77"/>
      <c r="D27" s="88"/>
      <c r="E27" s="96"/>
      <c r="F27" s="96"/>
      <c r="G27" s="96"/>
      <c r="H27" s="117"/>
      <c r="I27" s="96"/>
      <c r="J27" s="96"/>
      <c r="K27" s="96"/>
      <c r="L27" s="96"/>
      <c r="M27" s="96"/>
      <c r="N27" s="96"/>
      <c r="O27" s="96"/>
      <c r="P27" s="96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</row>
    <row r="28" spans="1:124" s="6" customFormat="1" ht="15" customHeight="1" x14ac:dyDescent="0.3">
      <c r="A28" s="22"/>
      <c r="B28" s="23" t="s">
        <v>4</v>
      </c>
      <c r="C28" s="38"/>
      <c r="D28" s="23"/>
      <c r="E28" s="97">
        <f>SUM(E26:E27)</f>
        <v>0</v>
      </c>
      <c r="F28" s="97">
        <f t="shared" ref="F28:G28" si="9">SUM(F26:F27)</f>
        <v>0</v>
      </c>
      <c r="G28" s="97">
        <f t="shared" si="9"/>
        <v>0</v>
      </c>
      <c r="H28" s="97">
        <f t="shared" ref="H28:P28" si="10">SUM(H26:H27)</f>
        <v>0</v>
      </c>
      <c r="I28" s="97">
        <f t="shared" si="10"/>
        <v>0</v>
      </c>
      <c r="J28" s="97">
        <f t="shared" si="10"/>
        <v>0</v>
      </c>
      <c r="K28" s="97">
        <f t="shared" si="10"/>
        <v>0</v>
      </c>
      <c r="L28" s="97">
        <f t="shared" si="10"/>
        <v>0</v>
      </c>
      <c r="M28" s="97">
        <f t="shared" si="10"/>
        <v>0</v>
      </c>
      <c r="N28" s="97">
        <f t="shared" si="10"/>
        <v>0</v>
      </c>
      <c r="O28" s="97">
        <f t="shared" si="10"/>
        <v>0</v>
      </c>
      <c r="P28" s="97">
        <f t="shared" si="10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</row>
    <row r="29" spans="1:124" s="45" customFormat="1" ht="15" customHeight="1" x14ac:dyDescent="0.3">
      <c r="A29" s="24"/>
      <c r="B29" s="25"/>
      <c r="C29" s="39"/>
      <c r="D29" s="25"/>
      <c r="E29" s="98"/>
      <c r="F29" s="98"/>
      <c r="G29" s="98"/>
      <c r="H29" s="118"/>
      <c r="I29" s="96"/>
      <c r="J29" s="96"/>
      <c r="K29" s="98"/>
      <c r="L29" s="98"/>
      <c r="M29" s="98"/>
      <c r="N29" s="98"/>
      <c r="O29" s="98"/>
      <c r="P29" s="98"/>
      <c r="Q29" s="130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</row>
    <row r="30" spans="1:124" s="3" customFormat="1" ht="15" customHeight="1" x14ac:dyDescent="0.3">
      <c r="A30" s="18" t="s">
        <v>9</v>
      </c>
      <c r="B30" s="21"/>
      <c r="C30" s="37"/>
      <c r="D30" s="4"/>
      <c r="E30" s="99"/>
      <c r="F30" s="99"/>
      <c r="G30" s="99"/>
      <c r="H30" s="119"/>
      <c r="I30" s="96"/>
      <c r="J30" s="96"/>
      <c r="K30" s="99"/>
      <c r="L30" s="99"/>
      <c r="M30" s="99"/>
      <c r="N30" s="99"/>
      <c r="O30" s="99"/>
      <c r="P30" s="99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</row>
    <row r="31" spans="1:124" s="3" customFormat="1" ht="30" customHeight="1" x14ac:dyDescent="0.3">
      <c r="A31" s="18"/>
      <c r="B31" s="74" t="s">
        <v>92</v>
      </c>
      <c r="C31" s="75"/>
      <c r="D31" s="88" t="s">
        <v>95</v>
      </c>
      <c r="E31" s="96">
        <f>I31+K31+M31+O31</f>
        <v>0</v>
      </c>
      <c r="F31" s="96">
        <f>J31+L31+N31+P31</f>
        <v>0</v>
      </c>
      <c r="G31" s="96">
        <f>E31+F31</f>
        <v>0</v>
      </c>
      <c r="H31" s="117"/>
      <c r="I31" s="96"/>
      <c r="J31" s="96"/>
      <c r="K31" s="96"/>
      <c r="L31" s="96"/>
      <c r="M31" s="96"/>
      <c r="N31" s="96"/>
      <c r="O31" s="96"/>
      <c r="P31" s="96"/>
      <c r="Q31" s="129"/>
      <c r="R31" s="129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</row>
    <row r="32" spans="1:124" s="3" customFormat="1" ht="51" customHeight="1" x14ac:dyDescent="0.3">
      <c r="A32" s="18"/>
      <c r="B32" s="74" t="s">
        <v>93</v>
      </c>
      <c r="C32" s="75"/>
      <c r="D32" s="88" t="s">
        <v>95</v>
      </c>
      <c r="E32" s="96">
        <f>I32+K32+M32+O32</f>
        <v>0</v>
      </c>
      <c r="F32" s="96">
        <f>J32+L32+N32+P32</f>
        <v>0</v>
      </c>
      <c r="G32" s="96">
        <f>E32+F32</f>
        <v>0</v>
      </c>
      <c r="H32" s="117"/>
      <c r="I32" s="96"/>
      <c r="J32" s="96"/>
      <c r="K32" s="96"/>
      <c r="L32" s="96"/>
      <c r="M32" s="96"/>
      <c r="N32" s="96"/>
      <c r="O32" s="96"/>
      <c r="P32" s="96"/>
      <c r="Q32" s="129"/>
      <c r="R32" s="129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</row>
    <row r="33" spans="1:124" s="1" customFormat="1" ht="15" customHeight="1" thickBot="1" x14ac:dyDescent="0.35">
      <c r="A33" s="19"/>
      <c r="B33" s="74"/>
      <c r="C33" s="75"/>
      <c r="D33" s="30"/>
      <c r="E33" s="96"/>
      <c r="F33" s="96"/>
      <c r="G33" s="96"/>
      <c r="H33" s="117"/>
      <c r="I33" s="96"/>
      <c r="J33" s="96"/>
      <c r="K33" s="96"/>
      <c r="L33" s="96"/>
      <c r="M33" s="96"/>
      <c r="N33" s="96"/>
      <c r="O33" s="96"/>
      <c r="P33" s="96"/>
      <c r="Q33" s="131"/>
      <c r="R33" s="131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</row>
    <row r="34" spans="1:124" s="6" customFormat="1" ht="15" customHeight="1" x14ac:dyDescent="0.3">
      <c r="A34" s="22"/>
      <c r="B34" s="72" t="s">
        <v>1</v>
      </c>
      <c r="C34" s="73"/>
      <c r="D34" s="50"/>
      <c r="E34" s="97">
        <f>SUM(E31:E33)</f>
        <v>0</v>
      </c>
      <c r="F34" s="97">
        <f>SUM(F31:F33)</f>
        <v>0</v>
      </c>
      <c r="G34" s="97">
        <f>SUM(G31:G33)</f>
        <v>0</v>
      </c>
      <c r="H34" s="97">
        <f>SUM(H31:H33)</f>
        <v>0</v>
      </c>
      <c r="I34" s="97">
        <f>SUM(I31:I33)</f>
        <v>0</v>
      </c>
      <c r="J34" s="97">
        <f>SUM(J31:J33)</f>
        <v>0</v>
      </c>
      <c r="K34" s="97">
        <f>SUM(K31:K33)</f>
        <v>0</v>
      </c>
      <c r="L34" s="97">
        <f>SUM(L31:L33)</f>
        <v>0</v>
      </c>
      <c r="M34" s="97">
        <f>SUM(M31:M33)</f>
        <v>0</v>
      </c>
      <c r="N34" s="97">
        <f>SUM(N31:N33)</f>
        <v>0</v>
      </c>
      <c r="O34" s="97">
        <f>SUM(O31:O33)</f>
        <v>0</v>
      </c>
      <c r="P34" s="97">
        <f>SUM(P31:P33)</f>
        <v>0</v>
      </c>
      <c r="Q34" s="5"/>
      <c r="R34" s="130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</row>
    <row r="35" spans="1:124" s="5" customFormat="1" ht="15" customHeight="1" x14ac:dyDescent="0.3">
      <c r="A35" s="18"/>
      <c r="B35" s="20"/>
      <c r="C35" s="36"/>
      <c r="D35" s="48"/>
      <c r="E35" s="100"/>
      <c r="F35" s="100"/>
      <c r="G35" s="100"/>
      <c r="H35" s="120"/>
      <c r="I35" s="96"/>
      <c r="J35" s="96"/>
      <c r="K35" s="100"/>
      <c r="L35" s="100"/>
      <c r="M35" s="100"/>
      <c r="N35" s="100"/>
      <c r="O35" s="100"/>
      <c r="P35" s="100"/>
    </row>
    <row r="36" spans="1:124" s="3" customFormat="1" ht="15" customHeight="1" x14ac:dyDescent="0.3">
      <c r="A36" s="18" t="s">
        <v>3</v>
      </c>
      <c r="B36" s="21"/>
      <c r="C36" s="37"/>
      <c r="D36" s="51"/>
      <c r="E36" s="96"/>
      <c r="F36" s="96"/>
      <c r="G36" s="96"/>
      <c r="H36" s="117"/>
      <c r="I36" s="96"/>
      <c r="J36" s="96"/>
      <c r="K36" s="96"/>
      <c r="L36" s="96"/>
      <c r="M36" s="96"/>
      <c r="N36" s="96"/>
      <c r="O36" s="96"/>
      <c r="P36" s="9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</row>
    <row r="37" spans="1:124" s="3" customFormat="1" ht="15" customHeight="1" x14ac:dyDescent="0.3">
      <c r="A37" s="18"/>
      <c r="B37" s="74" t="s">
        <v>92</v>
      </c>
      <c r="C37" s="75"/>
      <c r="D37" s="49" t="s">
        <v>16</v>
      </c>
      <c r="E37" s="96">
        <f>I37+K37+M37+O37</f>
        <v>0</v>
      </c>
      <c r="F37" s="96">
        <f>J37+L37+N37+P37</f>
        <v>0</v>
      </c>
      <c r="G37" s="96">
        <f>E37+F37</f>
        <v>0</v>
      </c>
      <c r="H37" s="117"/>
      <c r="I37" s="96"/>
      <c r="J37" s="96"/>
      <c r="K37" s="96"/>
      <c r="L37" s="96"/>
      <c r="M37" s="96"/>
      <c r="N37" s="96"/>
      <c r="O37" s="96"/>
      <c r="P37" s="9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</row>
    <row r="38" spans="1:124" s="3" customFormat="1" ht="15" customHeight="1" x14ac:dyDescent="0.3">
      <c r="A38" s="18"/>
      <c r="B38" s="74" t="s">
        <v>92</v>
      </c>
      <c r="C38" s="75"/>
      <c r="D38" s="49" t="s">
        <v>16</v>
      </c>
      <c r="E38" s="96">
        <f>I38+K38+M38+O38</f>
        <v>0</v>
      </c>
      <c r="F38" s="96">
        <f>J38+L38+N38+P38</f>
        <v>0</v>
      </c>
      <c r="G38" s="96">
        <f>E38+F38</f>
        <v>0</v>
      </c>
      <c r="H38" s="117"/>
      <c r="I38" s="96"/>
      <c r="J38" s="96"/>
      <c r="K38" s="96"/>
      <c r="L38" s="96"/>
      <c r="M38" s="96"/>
      <c r="N38" s="96"/>
      <c r="O38" s="96"/>
      <c r="P38" s="9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</row>
    <row r="39" spans="1:124" s="1" customFormat="1" ht="15" customHeight="1" thickBot="1" x14ac:dyDescent="0.35">
      <c r="A39" s="19"/>
      <c r="B39" s="74"/>
      <c r="C39" s="75"/>
      <c r="D39" s="30"/>
      <c r="E39" s="96"/>
      <c r="F39" s="96"/>
      <c r="G39" s="96"/>
      <c r="H39" s="117"/>
      <c r="I39" s="96"/>
      <c r="J39" s="96"/>
      <c r="K39" s="96"/>
      <c r="L39" s="96"/>
      <c r="M39" s="96"/>
      <c r="N39" s="96"/>
      <c r="O39" s="96"/>
      <c r="P39" s="96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</row>
    <row r="40" spans="1:124" s="6" customFormat="1" ht="15" customHeight="1" x14ac:dyDescent="0.3">
      <c r="A40" s="22"/>
      <c r="B40" s="72" t="s">
        <v>10</v>
      </c>
      <c r="C40" s="73"/>
      <c r="D40" s="29"/>
      <c r="E40" s="97">
        <f>SUM(E37:E39)</f>
        <v>0</v>
      </c>
      <c r="F40" s="97">
        <f>SUM(F37:F39)</f>
        <v>0</v>
      </c>
      <c r="G40" s="97">
        <f>SUM(G37:G39)</f>
        <v>0</v>
      </c>
      <c r="H40" s="97">
        <f>SUM(H37:H39)</f>
        <v>0</v>
      </c>
      <c r="I40" s="97">
        <f>SUM(I37:I39)</f>
        <v>0</v>
      </c>
      <c r="J40" s="97">
        <f>SUM(J37:J39)</f>
        <v>0</v>
      </c>
      <c r="K40" s="97">
        <f>SUM(K37:K39)</f>
        <v>0</v>
      </c>
      <c r="L40" s="97">
        <f>SUM(L37:L39)</f>
        <v>0</v>
      </c>
      <c r="M40" s="97">
        <f>SUM(M37:M39)</f>
        <v>0</v>
      </c>
      <c r="N40" s="97">
        <f>SUM(N37:N39)</f>
        <v>0</v>
      </c>
      <c r="O40" s="97">
        <f>SUM(O37:O39)</f>
        <v>0</v>
      </c>
      <c r="P40" s="97">
        <f>SUM(P37:P39)</f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</row>
    <row r="41" spans="1:124" s="6" customFormat="1" ht="15" customHeight="1" x14ac:dyDescent="0.3">
      <c r="A41" s="18"/>
      <c r="B41" s="20"/>
      <c r="C41" s="36"/>
      <c r="D41" s="20"/>
      <c r="E41" s="100"/>
      <c r="F41" s="100"/>
      <c r="G41" s="100"/>
      <c r="H41" s="120"/>
      <c r="I41" s="96"/>
      <c r="J41" s="96"/>
      <c r="K41" s="100"/>
      <c r="L41" s="100"/>
      <c r="M41" s="100"/>
      <c r="N41" s="100"/>
      <c r="O41" s="100"/>
      <c r="P41" s="100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</row>
    <row r="42" spans="1:124" s="2" customFormat="1" ht="15" customHeight="1" x14ac:dyDescent="0.3">
      <c r="A42" s="18" t="s">
        <v>5</v>
      </c>
      <c r="B42" s="21"/>
      <c r="C42" s="34"/>
      <c r="D42" s="14"/>
      <c r="E42" s="96"/>
      <c r="F42" s="96"/>
      <c r="G42" s="96"/>
      <c r="H42" s="117"/>
      <c r="I42" s="96"/>
      <c r="J42" s="96"/>
      <c r="K42" s="96"/>
      <c r="L42" s="96"/>
      <c r="M42" s="96"/>
      <c r="N42" s="96"/>
      <c r="O42" s="96"/>
      <c r="P42" s="9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</row>
    <row r="43" spans="1:124" s="1" customFormat="1" ht="35.4" customHeight="1" x14ac:dyDescent="0.3">
      <c r="A43" s="12"/>
      <c r="B43" s="74" t="s">
        <v>70</v>
      </c>
      <c r="C43" s="75"/>
      <c r="D43" s="133"/>
      <c r="E43" s="96">
        <f>I43+K43+M43+O43</f>
        <v>0</v>
      </c>
      <c r="F43" s="96">
        <f>J43+L43+N43+P43</f>
        <v>0</v>
      </c>
      <c r="G43" s="96">
        <f>E43+F43</f>
        <v>0</v>
      </c>
      <c r="H43" s="117"/>
      <c r="I43" s="96"/>
      <c r="J43" s="96"/>
      <c r="K43" s="96"/>
      <c r="L43" s="96"/>
      <c r="M43" s="96"/>
      <c r="N43" s="96"/>
      <c r="O43" s="96"/>
      <c r="P43" s="96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</row>
    <row r="44" spans="1:124" s="1" customFormat="1" ht="15" customHeight="1" x14ac:dyDescent="0.3">
      <c r="A44" s="12"/>
      <c r="B44" s="74" t="s">
        <v>29</v>
      </c>
      <c r="C44" s="75"/>
      <c r="D44" s="61"/>
      <c r="E44" s="96">
        <f t="shared" ref="E44:E45" si="11">I44+K44+M44+O44</f>
        <v>0</v>
      </c>
      <c r="F44" s="96">
        <f t="shared" ref="F44:F45" si="12">J44+L44+N44+P44</f>
        <v>0</v>
      </c>
      <c r="G44" s="96">
        <f t="shared" ref="G44:G45" si="13">E44+F44</f>
        <v>0</v>
      </c>
      <c r="H44" s="117"/>
      <c r="I44" s="96"/>
      <c r="J44" s="96"/>
      <c r="K44" s="96"/>
      <c r="L44" s="96"/>
      <c r="M44" s="96"/>
      <c r="N44" s="96"/>
      <c r="O44" s="96"/>
      <c r="P44" s="96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</row>
    <row r="45" spans="1:124" s="1" customFormat="1" ht="15" customHeight="1" thickBot="1" x14ac:dyDescent="0.35">
      <c r="A45" s="19"/>
      <c r="B45" s="76" t="s">
        <v>30</v>
      </c>
      <c r="C45" s="77"/>
      <c r="D45" s="61"/>
      <c r="E45" s="96">
        <f t="shared" si="11"/>
        <v>0</v>
      </c>
      <c r="F45" s="96">
        <f t="shared" si="12"/>
        <v>0</v>
      </c>
      <c r="G45" s="96">
        <f t="shared" si="13"/>
        <v>0</v>
      </c>
      <c r="H45" s="117"/>
      <c r="I45" s="96"/>
      <c r="J45" s="96"/>
      <c r="K45" s="96"/>
      <c r="L45" s="96"/>
      <c r="M45" s="96"/>
      <c r="N45" s="96"/>
      <c r="O45" s="96"/>
      <c r="P45" s="96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</row>
    <row r="46" spans="1:124" s="6" customFormat="1" ht="15" customHeight="1" x14ac:dyDescent="0.3">
      <c r="A46" s="22"/>
      <c r="B46" s="23" t="s">
        <v>7</v>
      </c>
      <c r="C46" s="38"/>
      <c r="D46" s="23"/>
      <c r="E46" s="97">
        <f>SUM(E43:E45)</f>
        <v>0</v>
      </c>
      <c r="F46" s="97">
        <f>SUM(F43:F45)</f>
        <v>0</v>
      </c>
      <c r="G46" s="97">
        <f>SUM(G43:G45)</f>
        <v>0</v>
      </c>
      <c r="H46" s="97">
        <f t="shared" ref="H46:P46" si="14">SUM(H43:H45)</f>
        <v>0</v>
      </c>
      <c r="I46" s="97">
        <f t="shared" si="14"/>
        <v>0</v>
      </c>
      <c r="J46" s="97">
        <f t="shared" si="14"/>
        <v>0</v>
      </c>
      <c r="K46" s="97">
        <f t="shared" si="14"/>
        <v>0</v>
      </c>
      <c r="L46" s="97">
        <f t="shared" si="14"/>
        <v>0</v>
      </c>
      <c r="M46" s="97">
        <f t="shared" si="14"/>
        <v>0</v>
      </c>
      <c r="N46" s="97">
        <f t="shared" si="14"/>
        <v>0</v>
      </c>
      <c r="O46" s="97">
        <f t="shared" si="14"/>
        <v>0</v>
      </c>
      <c r="P46" s="97">
        <f t="shared" si="14"/>
        <v>0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</row>
    <row r="47" spans="1:124" s="6" customFormat="1" ht="15" customHeight="1" x14ac:dyDescent="0.3">
      <c r="A47" s="78"/>
      <c r="B47" s="79"/>
      <c r="C47" s="80"/>
      <c r="D47" s="31"/>
      <c r="E47" s="100"/>
      <c r="F47" s="100"/>
      <c r="G47" s="100"/>
      <c r="H47" s="120"/>
      <c r="I47" s="96"/>
      <c r="J47" s="96"/>
      <c r="K47" s="100"/>
      <c r="L47" s="100"/>
      <c r="M47" s="100"/>
      <c r="N47" s="100"/>
      <c r="O47" s="100"/>
      <c r="P47" s="100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</row>
    <row r="48" spans="1:124" s="2" customFormat="1" ht="15" customHeight="1" x14ac:dyDescent="0.3">
      <c r="A48" s="18" t="s">
        <v>6</v>
      </c>
      <c r="B48" s="21"/>
      <c r="C48" s="34"/>
      <c r="D48" s="14"/>
      <c r="E48" s="96"/>
      <c r="F48" s="96"/>
      <c r="G48" s="96"/>
      <c r="H48" s="117"/>
      <c r="I48" s="96"/>
      <c r="J48" s="96"/>
      <c r="K48" s="96"/>
      <c r="L48" s="96"/>
      <c r="M48" s="96"/>
      <c r="N48" s="96"/>
      <c r="O48" s="96"/>
      <c r="P48" s="96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</row>
    <row r="49" spans="1:124" s="1" customFormat="1" ht="15" customHeight="1" x14ac:dyDescent="0.3">
      <c r="A49" s="12"/>
      <c r="B49" s="74"/>
      <c r="C49" s="75"/>
      <c r="D49" s="61"/>
      <c r="E49" s="96">
        <f>I49+K49+M49+O49</f>
        <v>0</v>
      </c>
      <c r="F49" s="96">
        <f>J49+L49+N49+P49</f>
        <v>0</v>
      </c>
      <c r="G49" s="96">
        <f>E49+F49</f>
        <v>0</v>
      </c>
      <c r="H49" s="117"/>
      <c r="I49" s="96"/>
      <c r="J49" s="96"/>
      <c r="K49" s="96"/>
      <c r="L49" s="96"/>
      <c r="M49" s="96"/>
      <c r="N49" s="96"/>
      <c r="O49" s="96"/>
      <c r="P49" s="96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</row>
    <row r="50" spans="1:124" s="1" customFormat="1" ht="15" customHeight="1" x14ac:dyDescent="0.3">
      <c r="A50" s="12"/>
      <c r="B50" s="74"/>
      <c r="C50" s="75"/>
      <c r="D50" s="61"/>
      <c r="E50" s="96">
        <f t="shared" ref="E50:E51" si="15">I50+K50+M50+O50</f>
        <v>0</v>
      </c>
      <c r="F50" s="96">
        <f t="shared" ref="F50:F51" si="16">J50+L50+N50+P50</f>
        <v>0</v>
      </c>
      <c r="G50" s="96">
        <f t="shared" ref="G50:G51" si="17">E50+F50</f>
        <v>0</v>
      </c>
      <c r="H50" s="117"/>
      <c r="I50" s="96"/>
      <c r="J50" s="96"/>
      <c r="K50" s="96"/>
      <c r="L50" s="96"/>
      <c r="M50" s="96"/>
      <c r="N50" s="96"/>
      <c r="O50" s="96"/>
      <c r="P50" s="96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</row>
    <row r="51" spans="1:124" s="1" customFormat="1" ht="15" customHeight="1" thickBot="1" x14ac:dyDescent="0.35">
      <c r="A51" s="19"/>
      <c r="B51" s="76"/>
      <c r="C51" s="77"/>
      <c r="D51" s="30"/>
      <c r="E51" s="96">
        <f t="shared" si="15"/>
        <v>0</v>
      </c>
      <c r="F51" s="96">
        <f t="shared" si="16"/>
        <v>0</v>
      </c>
      <c r="G51" s="96">
        <f t="shared" si="17"/>
        <v>0</v>
      </c>
      <c r="H51" s="117"/>
      <c r="I51" s="96"/>
      <c r="J51" s="96"/>
      <c r="K51" s="96"/>
      <c r="L51" s="96"/>
      <c r="M51" s="96"/>
      <c r="N51" s="96"/>
      <c r="O51" s="96"/>
      <c r="P51" s="96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</row>
    <row r="52" spans="1:124" s="6" customFormat="1" ht="15" customHeight="1" x14ac:dyDescent="0.3">
      <c r="A52" s="22"/>
      <c r="B52" s="23" t="s">
        <v>8</v>
      </c>
      <c r="C52" s="38"/>
      <c r="D52" s="23"/>
      <c r="E52" s="97">
        <f>SUM(E49:E51)</f>
        <v>0</v>
      </c>
      <c r="F52" s="97">
        <f>SUM(F49:F51)</f>
        <v>0</v>
      </c>
      <c r="G52" s="97">
        <f>SUM(G49:G51)</f>
        <v>0</v>
      </c>
      <c r="H52" s="97">
        <f t="shared" ref="H52:P52" si="18">SUM(H49:H51)</f>
        <v>0</v>
      </c>
      <c r="I52" s="97">
        <f t="shared" si="18"/>
        <v>0</v>
      </c>
      <c r="J52" s="97">
        <f t="shared" si="18"/>
        <v>0</v>
      </c>
      <c r="K52" s="97">
        <f t="shared" si="18"/>
        <v>0</v>
      </c>
      <c r="L52" s="97">
        <f t="shared" si="18"/>
        <v>0</v>
      </c>
      <c r="M52" s="97">
        <f t="shared" si="18"/>
        <v>0</v>
      </c>
      <c r="N52" s="97">
        <f t="shared" si="18"/>
        <v>0</v>
      </c>
      <c r="O52" s="97">
        <f t="shared" si="18"/>
        <v>0</v>
      </c>
      <c r="P52" s="97">
        <f t="shared" si="18"/>
        <v>0</v>
      </c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</row>
    <row r="53" spans="1:124" s="6" customFormat="1" ht="15" customHeight="1" thickBot="1" x14ac:dyDescent="0.35">
      <c r="A53" s="24"/>
      <c r="B53" s="25"/>
      <c r="C53" s="39"/>
      <c r="D53" s="25"/>
      <c r="E53" s="98"/>
      <c r="F53" s="98"/>
      <c r="G53" s="98"/>
      <c r="H53" s="118"/>
      <c r="I53" s="98"/>
      <c r="J53" s="98"/>
      <c r="K53" s="98"/>
      <c r="L53" s="98"/>
      <c r="M53" s="98"/>
      <c r="N53" s="98"/>
      <c r="O53" s="98"/>
      <c r="P53" s="98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</row>
    <row r="54" spans="1:124" s="8" customFormat="1" ht="21" customHeight="1" thickTop="1" thickBot="1" x14ac:dyDescent="0.4">
      <c r="A54" s="26" t="s">
        <v>19</v>
      </c>
      <c r="B54" s="27"/>
      <c r="C54" s="40"/>
      <c r="D54" s="28"/>
      <c r="E54" s="101">
        <f>SUM(E34,E40,E46,E10,E23,E17,E28,E52)</f>
        <v>0</v>
      </c>
      <c r="F54" s="101">
        <f>SUM(F34,F40,F46,F10,F23,F17,F28,F52)</f>
        <v>0</v>
      </c>
      <c r="G54" s="101">
        <f>SUM(G34,G40,G46,G10,G23,G17,G28,G52)</f>
        <v>0</v>
      </c>
      <c r="H54" s="101"/>
      <c r="I54" s="101">
        <f>SUM(I34,I40,I46,I10,I23,I17,I28,I52)</f>
        <v>0</v>
      </c>
      <c r="J54" s="101">
        <f>SUM(J34,J40,J46,J10,J23,J17,J28,J52)</f>
        <v>0</v>
      </c>
      <c r="K54" s="101">
        <f>SUM(K34,K40,K46,K10,K23,K17,K28,K52)</f>
        <v>0</v>
      </c>
      <c r="L54" s="101">
        <f>SUM(L34,L40,L46,L10,L23,L17,L28,L52)</f>
        <v>0</v>
      </c>
      <c r="M54" s="101">
        <f>SUM(M34,M40,M46,M10,M23,M17,M28,M52)</f>
        <v>0</v>
      </c>
      <c r="N54" s="101">
        <f>SUM(N34,N40,N46,N10,N23,N17,N28,N52)</f>
        <v>0</v>
      </c>
      <c r="O54" s="101">
        <f>SUM(O34,O40,O46,O10,O23,O17,O28,O52)</f>
        <v>0</v>
      </c>
      <c r="P54" s="101">
        <f>SUM(P34,P40,P46,P10,P23,P17,P28,P52)</f>
        <v>0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</row>
    <row r="55" spans="1:124" s="8" customFormat="1" ht="21" customHeight="1" thickTop="1" x14ac:dyDescent="0.35">
      <c r="A55" s="41" t="s">
        <v>20</v>
      </c>
      <c r="B55" s="42"/>
      <c r="C55" s="43"/>
      <c r="D55" s="47" t="s">
        <v>25</v>
      </c>
      <c r="E55" s="102"/>
      <c r="F55" s="102"/>
      <c r="G55" s="102"/>
      <c r="H55" s="121"/>
      <c r="I55" s="102"/>
      <c r="J55" s="102"/>
      <c r="K55" s="102"/>
      <c r="L55" s="102"/>
      <c r="M55" s="102"/>
      <c r="N55" s="102"/>
      <c r="O55" s="102"/>
      <c r="P55" s="102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</row>
    <row r="56" spans="1:124" s="6" customFormat="1" ht="21.6" customHeight="1" thickBot="1" x14ac:dyDescent="0.4">
      <c r="A56" s="69" t="s">
        <v>40</v>
      </c>
      <c r="B56" s="70"/>
      <c r="C56" s="71"/>
      <c r="D56" s="59" t="s">
        <v>41</v>
      </c>
      <c r="E56" s="96"/>
      <c r="F56" s="96">
        <v>0</v>
      </c>
      <c r="G56" s="96">
        <f>SUM(E56:F56)</f>
        <v>0</v>
      </c>
      <c r="H56" s="117"/>
      <c r="I56" s="96"/>
      <c r="J56" s="96"/>
      <c r="K56" s="96"/>
      <c r="L56" s="96"/>
      <c r="M56" s="96"/>
      <c r="N56" s="96"/>
      <c r="O56" s="96"/>
      <c r="P56" s="9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</row>
    <row r="57" spans="1:124" s="8" customFormat="1" ht="21" customHeight="1" thickTop="1" thickBot="1" x14ac:dyDescent="0.4">
      <c r="A57" s="26" t="s">
        <v>2</v>
      </c>
      <c r="B57" s="27"/>
      <c r="C57" s="40"/>
      <c r="D57" s="28"/>
      <c r="E57" s="101">
        <f>SUM(E54,E55,E56)</f>
        <v>0</v>
      </c>
      <c r="F57" s="101">
        <f>SUM(F54,F55,F56)</f>
        <v>0</v>
      </c>
      <c r="G57" s="101">
        <f>SUM(G54,G55,G56)</f>
        <v>0</v>
      </c>
      <c r="H57" s="101"/>
      <c r="I57" s="101">
        <f t="shared" ref="I57:P57" si="19">SUM(I54,I55,I56)</f>
        <v>0</v>
      </c>
      <c r="J57" s="101">
        <f t="shared" si="19"/>
        <v>0</v>
      </c>
      <c r="K57" s="101">
        <f t="shared" si="19"/>
        <v>0</v>
      </c>
      <c r="L57" s="101">
        <f t="shared" si="19"/>
        <v>0</v>
      </c>
      <c r="M57" s="101">
        <f t="shared" si="19"/>
        <v>0</v>
      </c>
      <c r="N57" s="101">
        <f t="shared" si="19"/>
        <v>0</v>
      </c>
      <c r="O57" s="101">
        <f t="shared" si="19"/>
        <v>0</v>
      </c>
      <c r="P57" s="101">
        <f t="shared" si="19"/>
        <v>0</v>
      </c>
      <c r="Q57" s="7"/>
      <c r="R57" s="136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</row>
    <row r="58" spans="1:124" s="7" customFormat="1" ht="12" customHeight="1" thickTop="1" x14ac:dyDescent="0.35">
      <c r="A58" s="46"/>
      <c r="B58" s="42"/>
      <c r="C58" s="44"/>
      <c r="D58" s="44"/>
      <c r="E58" s="103"/>
      <c r="F58" s="103"/>
      <c r="G58" s="103"/>
      <c r="H58" s="122"/>
      <c r="I58" s="103"/>
      <c r="J58" s="103"/>
      <c r="K58" s="103"/>
      <c r="L58" s="103"/>
      <c r="M58" s="103"/>
      <c r="N58" s="103"/>
      <c r="O58" s="103"/>
      <c r="P58" s="103"/>
    </row>
    <row r="59" spans="1:124" ht="15" x14ac:dyDescent="0.25">
      <c r="A59" s="4"/>
      <c r="C59" s="32"/>
      <c r="D59" s="32"/>
    </row>
    <row r="60" spans="1:124" ht="13.8" thickBot="1" x14ac:dyDescent="0.3"/>
    <row r="61" spans="1:124" ht="24.6" x14ac:dyDescent="0.4">
      <c r="A61" s="63" t="s">
        <v>34</v>
      </c>
      <c r="B61" s="64"/>
      <c r="C61" s="64"/>
      <c r="D61" s="64"/>
      <c r="E61" s="64"/>
      <c r="F61" s="64"/>
      <c r="G61" s="65"/>
      <c r="H61" s="123"/>
      <c r="Q61" s="89"/>
    </row>
    <row r="62" spans="1:124" x14ac:dyDescent="0.25">
      <c r="A62" s="66" t="s">
        <v>39</v>
      </c>
      <c r="B62" s="67"/>
      <c r="C62" s="67"/>
      <c r="D62" s="67"/>
      <c r="E62" s="67"/>
      <c r="F62" s="67"/>
      <c r="G62" s="68"/>
      <c r="H62" s="124"/>
      <c r="Q62" s="89"/>
    </row>
    <row r="63" spans="1:124" x14ac:dyDescent="0.25">
      <c r="A63" s="52"/>
      <c r="B63" s="55"/>
      <c r="C63" s="55"/>
      <c r="D63" s="55"/>
      <c r="E63" s="104"/>
      <c r="F63" s="104"/>
      <c r="G63" s="105"/>
      <c r="H63" s="125"/>
      <c r="Q63" s="89"/>
      <c r="R63" s="131"/>
    </row>
    <row r="64" spans="1:124" ht="19.2" customHeight="1" x14ac:dyDescent="0.3">
      <c r="A64" s="52"/>
      <c r="B64" s="55"/>
      <c r="C64" s="56" t="s">
        <v>42</v>
      </c>
      <c r="D64" s="134">
        <f>SUM(G57)</f>
        <v>0</v>
      </c>
      <c r="E64" s="106" t="s">
        <v>37</v>
      </c>
      <c r="F64" s="104"/>
      <c r="G64" s="105"/>
      <c r="H64" s="125"/>
      <c r="Q64" s="89"/>
    </row>
    <row r="65" spans="1:17" ht="19.2" customHeight="1" thickBot="1" x14ac:dyDescent="0.35">
      <c r="A65" s="52"/>
      <c r="B65" s="55"/>
      <c r="C65" s="56" t="s">
        <v>35</v>
      </c>
      <c r="D65" s="60">
        <v>0.5</v>
      </c>
      <c r="E65" s="106" t="s">
        <v>38</v>
      </c>
      <c r="F65" s="104"/>
      <c r="G65" s="105"/>
      <c r="H65" s="125"/>
      <c r="Q65" s="89"/>
    </row>
    <row r="66" spans="1:17" ht="43.8" customHeight="1" thickBot="1" x14ac:dyDescent="0.35">
      <c r="A66" s="52"/>
      <c r="B66" s="55"/>
      <c r="C66" s="56" t="s">
        <v>36</v>
      </c>
      <c r="D66" s="107">
        <f>PRODUCT(D64,D65)</f>
        <v>0</v>
      </c>
      <c r="E66" s="106"/>
      <c r="F66" s="107">
        <f>SUM(D66-F57)</f>
        <v>0</v>
      </c>
      <c r="G66" s="135" t="s">
        <v>89</v>
      </c>
      <c r="H66" s="126"/>
    </row>
    <row r="67" spans="1:17" ht="19.2" customHeight="1" thickBot="1" x14ac:dyDescent="0.35">
      <c r="A67" s="52"/>
      <c r="B67" s="55"/>
      <c r="C67" s="56"/>
      <c r="D67" s="58"/>
      <c r="E67" s="106"/>
      <c r="F67" s="104"/>
      <c r="G67" s="105"/>
      <c r="H67" s="125"/>
    </row>
    <row r="68" spans="1:17" ht="19.2" customHeight="1" thickBot="1" x14ac:dyDescent="0.35">
      <c r="A68" s="53"/>
      <c r="B68" s="54"/>
      <c r="C68" s="57" t="s">
        <v>43</v>
      </c>
      <c r="D68" s="107">
        <f>E57</f>
        <v>0</v>
      </c>
      <c r="E68" s="108" t="s">
        <v>90</v>
      </c>
      <c r="F68" s="109"/>
      <c r="G68" s="110"/>
      <c r="H68" s="127"/>
    </row>
    <row r="71" spans="1:17" s="5" customFormat="1" ht="14.4" x14ac:dyDescent="0.25">
      <c r="C71" s="87" t="s">
        <v>47</v>
      </c>
      <c r="E71" s="111"/>
      <c r="F71" s="111"/>
      <c r="G71" s="111"/>
      <c r="H71" s="128"/>
      <c r="I71" s="89"/>
      <c r="J71" s="89"/>
      <c r="K71" s="89"/>
      <c r="L71" s="89"/>
      <c r="M71" s="89"/>
      <c r="N71" s="89"/>
      <c r="O71" s="89"/>
      <c r="P71" s="89"/>
    </row>
    <row r="72" spans="1:17" ht="14.4" x14ac:dyDescent="0.25">
      <c r="C72" s="85" t="s">
        <v>48</v>
      </c>
    </row>
    <row r="73" spans="1:17" ht="14.4" x14ac:dyDescent="0.25">
      <c r="C73" s="85" t="s">
        <v>49</v>
      </c>
    </row>
    <row r="74" spans="1:17" ht="14.4" x14ac:dyDescent="0.25">
      <c r="C74" s="85" t="s">
        <v>50</v>
      </c>
    </row>
    <row r="75" spans="1:17" ht="14.4" x14ac:dyDescent="0.25">
      <c r="C75" s="84"/>
    </row>
    <row r="76" spans="1:17" x14ac:dyDescent="0.25">
      <c r="C76" s="86" t="s">
        <v>91</v>
      </c>
    </row>
    <row r="77" spans="1:17" ht="14.4" x14ac:dyDescent="0.25">
      <c r="C77" s="84"/>
    </row>
    <row r="78" spans="1:17" ht="14.4" x14ac:dyDescent="0.25">
      <c r="C78" s="84"/>
    </row>
  </sheetData>
  <mergeCells count="30">
    <mergeCell ref="B49:C49"/>
    <mergeCell ref="B50:C50"/>
    <mergeCell ref="B51:C51"/>
    <mergeCell ref="A56:C56"/>
    <mergeCell ref="A61:G61"/>
    <mergeCell ref="A62:G62"/>
    <mergeCell ref="B39:C39"/>
    <mergeCell ref="B40:C40"/>
    <mergeCell ref="B43:C43"/>
    <mergeCell ref="B44:C44"/>
    <mergeCell ref="B45:C45"/>
    <mergeCell ref="A47:C47"/>
    <mergeCell ref="B31:C31"/>
    <mergeCell ref="B32:C32"/>
    <mergeCell ref="B33:C33"/>
    <mergeCell ref="B34:C34"/>
    <mergeCell ref="B37:C37"/>
    <mergeCell ref="B38:C38"/>
    <mergeCell ref="B16:C16"/>
    <mergeCell ref="B20:C20"/>
    <mergeCell ref="B21:C21"/>
    <mergeCell ref="B22:C22"/>
    <mergeCell ref="B26:C26"/>
    <mergeCell ref="B27:C27"/>
    <mergeCell ref="A1:G1"/>
    <mergeCell ref="B7:C7"/>
    <mergeCell ref="B8:C8"/>
    <mergeCell ref="B9:C9"/>
    <mergeCell ref="B13:C13"/>
    <mergeCell ref="B15:C15"/>
  </mergeCells>
  <dataValidations count="2">
    <dataValidation type="list" allowBlank="1" showInputMessage="1" showErrorMessage="1" sqref="D65" xr:uid="{678654B5-7217-4134-BB06-5C8C1A4062DB}">
      <formula1>#REF!</formula1>
    </dataValidation>
    <dataValidation type="whole" allowBlank="1" showInputMessage="1" showErrorMessage="1" sqref="D64" xr:uid="{D469E0E2-A2F4-4395-80F2-CFA76D3DEDA8}">
      <formula1>100000</formula1>
      <formula2>3000000</formula2>
    </dataValidation>
  </dataValidations>
  <hyperlinks>
    <hyperlink ref="C76" r:id="rId1" display="https://gcc02.safelinks.protection.outlook.com/?url=https%3A%2F%2Fwww.ams.usda.gov%2Fservices%2Fgrants%2Frfsi&amp;data=05%7C02%7Cmichelle.t.webb%40maine.gov%7C7635665838aa48ec9eb508dc33b8327f%7C413fa8ab207d4b629bcdea1a8f2f864e%7C0%7C0%7C638442113564181342%7CUnknown%7CTWFpbGZsb3d8eyJWIjoiMC4wLjAwMDAiLCJQIjoiV2luMzIiLCJBTiI6Ik1haWwiLCJXVCI6Mn0%3D%7C0%7C%7C%7C&amp;sdata=ccRI6Z35eFXPE25uaHQY3wGO0x61fHwNLBrqR0G%2F%2FSk%3D&amp;reserved=0" xr:uid="{8B7F2565-5513-47D7-871F-D02D6FEB40CE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a16a7f6-ad7c-47b6-99e8-107db7961b82">THTAUHCSY2F2-44545241-5864</_dlc_DocId>
    <_dlc_DocIdUrl xmlns="aa16a7f6-ad7c-47b6-99e8-107db7961b82">
      <Url>https://usdagcc.sharepoint.com/sites/ams/AMS-TMIntranet/AMS-GD/_layouts/15/DocIdRedir.aspx?ID=THTAUHCSY2F2-44545241-5864</Url>
      <Description>THTAUHCSY2F2-44545241-5864</Description>
    </_dlc_DocIdUrl>
    <lcf76f155ced4ddcb4097134ff3c332f xmlns="6d2a1990-1cc7-4b88-a911-7080524618b9">
      <Terms xmlns="http://schemas.microsoft.com/office/infopath/2007/PartnerControls"/>
    </lcf76f155ced4ddcb4097134ff3c332f>
    <TaxCatchAll xmlns="73fb875a-8af9-4255-b008-0995492d31c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A11DEED659674797FF7EACFB7AEA33" ma:contentTypeVersion="15" ma:contentTypeDescription="Create a new document." ma:contentTypeScope="" ma:versionID="e0e2eb98274eb7d81f88c172f4aae89b">
  <xsd:schema xmlns:xsd="http://www.w3.org/2001/XMLSchema" xmlns:xs="http://www.w3.org/2001/XMLSchema" xmlns:p="http://schemas.microsoft.com/office/2006/metadata/properties" xmlns:ns2="aa16a7f6-ad7c-47b6-99e8-107db7961b82" xmlns:ns3="6d2a1990-1cc7-4b88-a911-7080524618b9" xmlns:ns4="73fb875a-8af9-4255-b008-0995492d31cd" targetNamespace="http://schemas.microsoft.com/office/2006/metadata/properties" ma:root="true" ma:fieldsID="774af4cefe3ab9467b17a9de64cae013" ns2:_="" ns3:_="" ns4:_="">
    <xsd:import namespace="aa16a7f6-ad7c-47b6-99e8-107db7961b82"/>
    <xsd:import namespace="6d2a1990-1cc7-4b88-a911-7080524618b9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16a7f6-ad7c-47b6-99e8-107db7961b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a1990-1cc7-4b88-a911-7080524618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85fee589-dfba-4b49-b994-e239e5a815c7}" ma:internalName="TaxCatchAll" ma:showField="CatchAllData" ma:web="aa16a7f6-ad7c-47b6-99e8-107db7961b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DDF3E3-DB33-4D87-9989-C0ABA88D6EE9}">
  <ds:schemaRefs>
    <ds:schemaRef ds:uri="http://schemas.microsoft.com/office/2006/metadata/properties"/>
    <ds:schemaRef ds:uri="http://schemas.microsoft.com/office/infopath/2007/PartnerControls"/>
    <ds:schemaRef ds:uri="aa16a7f6-ad7c-47b6-99e8-107db7961b82"/>
    <ds:schemaRef ds:uri="6d2a1990-1cc7-4b88-a911-7080524618b9"/>
    <ds:schemaRef ds:uri="73fb875a-8af9-4255-b008-0995492d31cd"/>
  </ds:schemaRefs>
</ds:datastoreItem>
</file>

<file path=customXml/itemProps2.xml><?xml version="1.0" encoding="utf-8"?>
<ds:datastoreItem xmlns:ds="http://schemas.openxmlformats.org/officeDocument/2006/customXml" ds:itemID="{FB4A5F0F-16CC-4778-8D12-0953B643A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16a7f6-ad7c-47b6-99e8-107db7961b82"/>
    <ds:schemaRef ds:uri="6d2a1990-1cc7-4b88-a911-7080524618b9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CCEC34-9C60-4C0B-BB02-E34CDBE7447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0C37EF7-A07E-42FE-A94F-E342B9DB11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RFSI Budget Worksheet - Example</vt:lpstr>
      <vt:lpstr>RFSI Budget Worksheet-Template</vt:lpstr>
      <vt:lpstr>'RFSI Budget Worksheet -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James</dc:creator>
  <cp:lastModifiedBy>Webb, Michelle T</cp:lastModifiedBy>
  <cp:lastPrinted>2024-01-30T17:58:28Z</cp:lastPrinted>
  <dcterms:created xsi:type="dcterms:W3CDTF">2004-01-16T17:26:34Z</dcterms:created>
  <dcterms:modified xsi:type="dcterms:W3CDTF">2024-03-23T18:50:58Z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0x01010094A11DEED659674797FF7EACFB7AEA33</vt:lpwstr>
  </property>
  <property fmtid="{D5CDD505-2E9C-101B-9397-08002B2CF9AE}" pid="4" name="_dlc_DocIdItemGuid">
    <vt:lpwstr>3bc8b54e-fdfd-47e0-8171-1e1653f23daa</vt:lpwstr>
  </property>
</Properties>
</file>