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5506" windowWidth="8850" windowHeight="7815" activeTab="0"/>
  </bookViews>
  <sheets>
    <sheet name="FY2014 Projections" sheetId="1" r:id="rId1"/>
    <sheet name="Statute" sheetId="2" r:id="rId2"/>
  </sheets>
  <definedNames>
    <definedName name="_xlnm.Print_Area" localSheetId="0">'FY2014 Projections'!$A$1:$O$516</definedName>
    <definedName name="_xlnm.Print_Titles" localSheetId="0">'FY2014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State of Maine</author>
  </authors>
  <commentList>
    <comment ref="B213" authorId="0">
      <text>
        <r>
          <rPr>
            <b/>
            <sz val="8"/>
            <rFont val="Tahoma"/>
            <family val="2"/>
          </rPr>
          <t>State of Maine:</t>
        </r>
        <r>
          <rPr>
            <sz val="8"/>
            <rFont val="Tahoma"/>
            <family val="2"/>
          </rPr>
          <t xml:space="preserve">
This is Penobscot Nation in the Revenue Sharing Database
</t>
        </r>
      </text>
    </comment>
  </commentList>
</comments>
</file>

<file path=xl/sharedStrings.xml><?xml version="1.0" encoding="utf-8"?>
<sst xmlns="http://schemas.openxmlformats.org/spreadsheetml/2006/main" count="1022" uniqueCount="546">
  <si>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</si>
  <si>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</si>
  <si>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</si>
  <si>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</si>
  <si>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</si>
  <si>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</si>
  <si>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</si>
  <si>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</si>
  <si>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</si>
  <si>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</si>
  <si>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</si>
  <si>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</si>
  <si>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</si>
  <si>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</si>
  <si>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</si>
  <si>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</si>
  <si>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</si>
  <si>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</si>
  <si>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</si>
  <si>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</si>
  <si>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</si>
  <si>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</si>
  <si>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</si>
  <si>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</si>
  <si>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</si>
  <si>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</si>
  <si>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</si>
  <si>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</si>
  <si>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</si>
  <si>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</si>
  <si>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</si>
  <si>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</si>
  <si>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</si>
  <si>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</si>
  <si>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</si>
  <si>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</si>
  <si>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</si>
  <si>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</si>
  <si>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</si>
  <si>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</si>
  <si>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</si>
  <si>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</si>
  <si>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</si>
  <si>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</si>
  <si>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</si>
  <si>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</si>
  <si>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</si>
  <si>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</si>
  <si>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</si>
  <si>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</si>
  <si>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</si>
  <si>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</si>
  <si>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</si>
  <si>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</si>
  <si>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</si>
  <si>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</si>
  <si>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</si>
  <si>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</si>
  <si>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</si>
  <si>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</si>
  <si>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</si>
  <si>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</si>
  <si>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</si>
  <si>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</si>
  <si>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</si>
  <si>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</si>
  <si>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</si>
  <si>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</si>
  <si>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</si>
  <si>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</si>
  <si>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</si>
  <si>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</si>
  <si>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</si>
  <si>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</si>
  <si>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</si>
  <si>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</si>
  <si>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</si>
  <si>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</si>
  <si>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</si>
  <si>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</si>
  <si>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</si>
  <si>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</si>
  <si>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</si>
  <si>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</si>
  <si>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</si>
  <si>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</si>
  <si>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</si>
  <si>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</si>
  <si>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</si>
  <si>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</si>
  <si>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</si>
  <si>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</si>
  <si>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</si>
  <si>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</si>
  <si>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</si>
  <si>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</si>
  <si>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</si>
  <si>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</si>
  <si>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</si>
  <si>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</si>
  <si>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</si>
  <si>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</si>
  <si>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</si>
  <si>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</si>
  <si>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</si>
  <si>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</si>
  <si>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</si>
  <si>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</si>
  <si>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</si>
  <si>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</si>
  <si>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</si>
  <si>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</si>
  <si>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</si>
  <si>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</si>
  <si>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</si>
  <si>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</si>
  <si>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</si>
  <si>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</si>
  <si>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</si>
  <si>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</si>
  <si>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</si>
  <si>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</si>
  <si>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</si>
  <si>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</si>
  <si>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</si>
  <si>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</si>
  <si>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</si>
  <si>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</si>
  <si>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</si>
  <si>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</si>
  <si>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</si>
  <si>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</si>
  <si>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</si>
  <si>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</si>
  <si>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</si>
  <si>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</si>
  <si>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</si>
  <si>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</si>
  <si>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</si>
  <si>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</si>
  <si>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</si>
  <si>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</si>
  <si>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</si>
  <si>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</si>
  <si>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</si>
  <si>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</si>
  <si>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</si>
  <si>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</si>
  <si>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</si>
  <si>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</si>
  <si>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</si>
  <si>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</si>
  <si>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</si>
  <si>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</si>
  <si>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</si>
  <si>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</si>
  <si>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</si>
  <si>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</si>
  <si>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</si>
  <si>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</si>
  <si>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</si>
  <si>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</si>
  <si>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</si>
  <si>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</si>
  <si>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</si>
  <si>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</si>
  <si>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</si>
  <si>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</si>
  <si>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</si>
  <si>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</si>
  <si>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</si>
  <si>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</si>
  <si>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</si>
  <si>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</si>
  <si>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</si>
  <si>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</si>
  <si>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</si>
  <si>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</si>
  <si>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</si>
  <si>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</si>
  <si>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</si>
  <si>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</si>
  <si>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</si>
  <si>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</si>
  <si>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</si>
  <si>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</si>
  <si>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</si>
  <si>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</si>
  <si>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</si>
  <si>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</si>
  <si>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</si>
  <si>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</si>
  <si>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</si>
  <si>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</si>
  <si>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</si>
  <si>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</si>
  <si>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</si>
  <si>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</si>
  <si>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</si>
  <si>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</si>
  <si>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</si>
  <si>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</si>
  <si>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</si>
  <si>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</si>
  <si>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</si>
  <si>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</si>
  <si>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</si>
  <si>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</si>
  <si>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</si>
  <si>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</si>
  <si>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</si>
  <si>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</si>
  <si>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</si>
  <si>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</si>
  <si>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</si>
  <si>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</si>
  <si>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</si>
  <si>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</si>
  <si>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</si>
  <si>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</si>
  <si>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</si>
  <si>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</si>
  <si>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</si>
  <si>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</si>
  <si>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</si>
  <si>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</si>
  <si>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</si>
  <si>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</si>
  <si>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</si>
  <si>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</si>
  <si>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</si>
  <si>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</si>
  <si>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</si>
  <si>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</si>
  <si>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</si>
  <si>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</si>
  <si>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</si>
  <si>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</si>
  <si>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</si>
  <si>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</si>
  <si>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</si>
  <si>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</si>
  <si>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</si>
  <si>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</si>
  <si>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</si>
  <si>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</si>
  <si>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</si>
  <si>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</si>
  <si>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</si>
  <si>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</si>
  <si>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</si>
  <si>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</si>
  <si>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</si>
  <si>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</si>
  <si>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</si>
  <si>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</si>
  <si>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</si>
  <si>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</si>
  <si>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</si>
  <si>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</si>
  <si>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</si>
  <si>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</si>
  <si>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</si>
  <si>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</si>
  <si>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</si>
  <si>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</si>
  <si>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</si>
  <si>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</si>
  <si>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</si>
  <si>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DREW PLT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</si>
  <si>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</si>
  <si>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</si>
  <si>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</si>
  <si>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</si>
  <si>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</si>
  <si>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</si>
  <si>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</si>
  <si>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</si>
  <si>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</si>
  <si>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</si>
  <si>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</si>
  <si>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</si>
  <si>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</si>
  <si>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</si>
  <si>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</si>
  <si>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</si>
  <si>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</si>
  <si>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</si>
  <si>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</si>
  <si>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</si>
  <si>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</si>
  <si>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</si>
  <si>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</si>
  <si>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</si>
  <si>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</si>
  <si>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</si>
  <si>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</si>
  <si>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</si>
  <si>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</si>
  <si>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</si>
  <si>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</si>
  <si>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</si>
  <si>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</si>
  <si>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</si>
  <si>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</si>
  <si>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</si>
  <si>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</si>
  <si>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</si>
  <si>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</si>
  <si>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</si>
  <si>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</si>
  <si>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</si>
  <si>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</si>
  <si>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</si>
  <si>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</si>
  <si>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</si>
  <si>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</si>
  <si>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</si>
  <si>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</si>
  <si>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</si>
  <si>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</si>
  <si>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</si>
  <si>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</si>
  <si>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</si>
  <si>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</si>
  <si>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</si>
  <si>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</si>
  <si>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</si>
  <si>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</si>
  <si>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</si>
  <si>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</si>
  <si>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</si>
  <si>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</si>
  <si>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</si>
  <si>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</si>
  <si>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</si>
  <si>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</si>
  <si>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</si>
  <si>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</si>
  <si>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</si>
  <si>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</si>
  <si>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</si>
  <si>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</si>
  <si>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</si>
  <si>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</si>
  <si>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</si>
  <si>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</si>
  <si>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</si>
  <si>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</si>
  <si>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</si>
  <si>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</si>
  <si>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</si>
  <si>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</si>
  <si>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</si>
  <si>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</si>
  <si>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</si>
  <si>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</si>
  <si>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</si>
  <si>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</si>
  <si>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</si>
  <si>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</si>
  <si>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</si>
  <si>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</si>
  <si>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</si>
  <si>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</si>
  <si>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</si>
  <si>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</si>
  <si>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</si>
  <si>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</si>
  <si>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</si>
  <si>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</si>
  <si>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</si>
  <si>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</si>
  <si>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</si>
  <si>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</si>
  <si>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</si>
  <si>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</si>
  <si>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</si>
  <si>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</si>
  <si>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</si>
  <si>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</si>
  <si>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</si>
  <si>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</si>
  <si>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</si>
  <si>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</si>
  <si>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</si>
  <si>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</si>
  <si>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</si>
  <si>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</si>
  <si>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</si>
  <si>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</si>
  <si>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</si>
  <si>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</si>
  <si>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</si>
  <si>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</si>
  <si>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</si>
  <si>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</si>
  <si>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</si>
  <si>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</si>
  <si>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</si>
  <si>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</si>
  <si>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</t>
  </si>
  <si>
    <t>BEALS</t>
  </si>
  <si>
    <t>BEDDINGTON</t>
  </si>
  <si>
    <t>CALAIS</t>
  </si>
  <si>
    <t>CHARLOTTE</t>
  </si>
  <si>
    <t>CHERRYFIELD</t>
  </si>
  <si>
    <t>CODYVILLE PLT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</si>
  <si>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</si>
  <si>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</si>
  <si>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</si>
  <si>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</si>
  <si>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</si>
  <si>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</si>
  <si>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</si>
  <si>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</si>
  <si>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</si>
  <si>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</si>
  <si>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</si>
  <si>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</si>
  <si>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</si>
  <si>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</si>
  <si>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</si>
  <si>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</si>
  <si>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</si>
  <si>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</si>
  <si>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</si>
  <si>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</si>
  <si>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</si>
  <si>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</si>
  <si>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</si>
  <si>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</si>
  <si>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</si>
  <si>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</si>
  <si>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</si>
  <si>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</si>
  <si>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</si>
  <si>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</si>
  <si>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</si>
  <si>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</si>
  <si>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</si>
  <si>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</si>
  <si>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</si>
  <si>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</si>
  <si>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</si>
  <si>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</si>
  <si>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</si>
  <si>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</si>
  <si>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</si>
  <si>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</si>
  <si>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</si>
  <si>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</si>
  <si>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</si>
  <si>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</si>
  <si>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</si>
  <si>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</si>
  <si>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</si>
  <si>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</si>
  <si>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</si>
  <si>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</si>
  <si>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</si>
  <si>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</si>
  <si>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</si>
  <si>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</si>
  <si>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</si>
  <si>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</si>
  <si>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</si>
  <si>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</si>
  <si>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</si>
  <si>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</si>
  <si>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</si>
  <si>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</si>
  <si>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</si>
  <si>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</si>
  <si>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</si>
  <si>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</si>
  <si>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INDIAN TOWNSHIP</t>
  </si>
  <si>
    <t>CLIFTON</t>
  </si>
  <si>
    <t>RANGELEY</t>
  </si>
  <si>
    <t>RANGELEY PLT</t>
  </si>
  <si>
    <t>*Assumptions/Disclosures:</t>
  </si>
  <si>
    <t xml:space="preserve">distributions to differ from these projections. </t>
  </si>
  <si>
    <t xml:space="preserve">*Actual tax receipts, if different from current Revenue Forecasting Committee (RFC) estimates, will cause Municipal Revenue Sharing </t>
  </si>
  <si>
    <t>CHEBEAGUE ISLAND</t>
  </si>
  <si>
    <t xml:space="preserve">REV I DISTRIBUTION PROJECTION </t>
  </si>
  <si>
    <t xml:space="preserve">Total Tax Transfers to Revenue Sharing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</si>
  <si>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</si>
  <si>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</si>
  <si>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</si>
  <si>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</si>
  <si>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</si>
  <si>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</si>
  <si>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</si>
  <si>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</si>
  <si>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</si>
  <si>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</si>
  <si>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</si>
  <si>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</si>
  <si>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</si>
  <si>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</si>
  <si>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</si>
  <si>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</si>
  <si>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</si>
  <si>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</si>
  <si>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</si>
  <si>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</si>
  <si>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</si>
  <si>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</si>
  <si>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</si>
  <si>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</si>
  <si>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</si>
  <si>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</si>
  <si>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</si>
  <si>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</si>
  <si>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</si>
  <si>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</si>
  <si>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</si>
  <si>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</si>
  <si>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</si>
  <si>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</si>
  <si>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</si>
  <si>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</si>
  <si>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</si>
  <si>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 xml:space="preserve">NEW CANADA </t>
  </si>
  <si>
    <t>Fixed Xfer:</t>
  </si>
  <si>
    <t>Fixed Transfer to General Fund</t>
  </si>
  <si>
    <t>Fixed Transfer to Rev II</t>
  </si>
  <si>
    <t xml:space="preserve">RevII Preliminary Comp  Number </t>
  </si>
  <si>
    <t>http://www.mainelegislature.org/legis/statutes/30-A/title30-Asec5681.html</t>
  </si>
  <si>
    <t>Total</t>
  </si>
  <si>
    <t>2010 Census Population</t>
  </si>
  <si>
    <r>
      <t>FY 2014 Projected Municipal Revenue Sharing</t>
    </r>
    <r>
      <rPr>
        <sz val="22"/>
        <color indexed="10"/>
        <rFont val="Calibri"/>
        <family val="2"/>
      </rPr>
      <t xml:space="preserve">* </t>
    </r>
  </si>
  <si>
    <t>2013 State Valuation</t>
  </si>
  <si>
    <t xml:space="preserve">2011
Tax Assesment </t>
  </si>
  <si>
    <t>Rev I Projected 
FY14 Distribution</t>
  </si>
  <si>
    <t>Rev II Projected FY14 Distribution</t>
  </si>
  <si>
    <t>Total Projected 
FY14 Distribution</t>
  </si>
  <si>
    <t xml:space="preserve">2014  Estimated Transfers of Municipal Revenue Sharing </t>
  </si>
  <si>
    <t>Current Law through 125th Legislature,  and December 2012 Revenue Revisions</t>
  </si>
  <si>
    <t>*Total Tax Receipt transfers are estimated at $134,317,706</t>
  </si>
  <si>
    <t>*Projections are based upon the transfer amount to Municipal Revenue Sharing funds based upon  current law</t>
  </si>
  <si>
    <t>*The Governor's Biennial Budget (LR 1046), if passed, will temporarily suspend Municipal Revenue Sharing for FY 14 &amp; FY15 - See Column O</t>
  </si>
  <si>
    <t>Current Law</t>
  </si>
  <si>
    <t>Proposed</t>
  </si>
  <si>
    <t>Governor's Biennial Budget LR 1046</t>
  </si>
  <si>
    <t>(7/1/13 - 6/30/14) Revised: 4/10/13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</si>
</sst>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10"/>
      <name val="MS Sans Serif"/>
      <family val="2"/>
    </font>
    <font>
      <sz val="11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22"/>
      <color indexed="10"/>
      <name val="Calibri"/>
      <family val="2"/>
    </font>
    <font>
      <sz val="12"/>
      <color indexed="1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color indexed="16"/>
      <name val="Calibri"/>
      <family val="2"/>
    </font>
    <font>
      <i/>
      <sz val="10"/>
      <color indexed="16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68" fontId="14" fillId="0" borderId="0" xfId="0" applyNumberFormat="1" applyFont="1" applyFill="1" applyBorder="1" applyAlignment="1" quotePrefix="1">
      <alignment/>
    </xf>
    <xf numFmtId="0" fontId="14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43" fontId="14" fillId="0" borderId="0" xfId="42" applyFont="1" applyFill="1" applyBorder="1" applyAlignment="1" quotePrefix="1">
      <alignment/>
    </xf>
    <xf numFmtId="43" fontId="15" fillId="0" borderId="0" xfId="42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168" fontId="14" fillId="0" borderId="0" xfId="0" applyNumberFormat="1" applyFont="1" applyFill="1" applyAlignment="1">
      <alignment/>
    </xf>
    <xf numFmtId="0" fontId="16" fillId="0" borderId="10" xfId="53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8" fontId="17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0" fontId="14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 quotePrefix="1">
      <alignment shrinkToFit="1"/>
    </xf>
    <xf numFmtId="43" fontId="14" fillId="0" borderId="0" xfId="42" applyFont="1" applyFill="1" applyAlignment="1" quotePrefix="1">
      <alignment shrinkToFit="1"/>
    </xf>
    <xf numFmtId="168" fontId="14" fillId="0" borderId="0" xfId="42" applyNumberFormat="1" applyFont="1" applyFill="1" applyAlignment="1" quotePrefix="1">
      <alignment/>
    </xf>
    <xf numFmtId="171" fontId="14" fillId="0" borderId="0" xfId="0" applyNumberFormat="1" applyFont="1" applyFill="1" applyAlignment="1" quotePrefix="1">
      <alignment/>
    </xf>
    <xf numFmtId="43" fontId="14" fillId="0" borderId="12" xfId="42" applyFont="1" applyFill="1" applyBorder="1" applyAlignment="1">
      <alignment/>
    </xf>
    <xf numFmtId="43" fontId="14" fillId="0" borderId="13" xfId="42" applyFont="1" applyFill="1" applyBorder="1" applyAlignment="1" quotePrefix="1">
      <alignment/>
    </xf>
    <xf numFmtId="0" fontId="0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shrinkToFit="1"/>
    </xf>
    <xf numFmtId="43" fontId="14" fillId="0" borderId="0" xfId="42" applyFont="1" applyFill="1" applyAlignment="1">
      <alignment shrinkToFit="1"/>
    </xf>
    <xf numFmtId="0" fontId="15" fillId="0" borderId="0" xfId="0" applyNumberFormat="1" applyFont="1" applyFill="1" applyAlignment="1">
      <alignment/>
    </xf>
    <xf numFmtId="44" fontId="15" fillId="0" borderId="0" xfId="44" applyFont="1" applyFill="1" applyAlignment="1">
      <alignment/>
    </xf>
    <xf numFmtId="168" fontId="15" fillId="0" borderId="0" xfId="0" applyNumberFormat="1" applyFont="1" applyFill="1" applyAlignment="1">
      <alignment/>
    </xf>
    <xf numFmtId="44" fontId="15" fillId="0" borderId="14" xfId="44" applyFont="1" applyFill="1" applyBorder="1" applyAlignment="1">
      <alignment/>
    </xf>
    <xf numFmtId="44" fontId="15" fillId="0" borderId="11" xfId="44" applyFont="1" applyFill="1" applyBorder="1" applyAlignment="1">
      <alignment/>
    </xf>
    <xf numFmtId="44" fontId="15" fillId="0" borderId="15" xfId="44" applyFont="1" applyFill="1" applyBorder="1" applyAlignment="1">
      <alignment/>
    </xf>
    <xf numFmtId="0" fontId="1" fillId="0" borderId="0" xfId="0" applyFont="1" applyFill="1" applyAlignment="1">
      <alignment/>
    </xf>
    <xf numFmtId="43" fontId="14" fillId="0" borderId="0" xfId="42" applyFont="1" applyFill="1" applyBorder="1" applyAlignment="1">
      <alignment/>
    </xf>
    <xf numFmtId="184" fontId="14" fillId="0" borderId="0" xfId="0" applyNumberFormat="1" applyFont="1" applyFill="1" applyBorder="1" applyAlignment="1">
      <alignment/>
    </xf>
    <xf numFmtId="168" fontId="14" fillId="0" borderId="16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68" fontId="14" fillId="0" borderId="13" xfId="0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0" fontId="15" fillId="0" borderId="11" xfId="0" applyFont="1" applyFill="1" applyBorder="1" applyAlignment="1">
      <alignment horizontal="right"/>
    </xf>
    <xf numFmtId="43" fontId="14" fillId="0" borderId="11" xfId="42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43" fontId="17" fillId="0" borderId="0" xfId="42" applyFont="1" applyFill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53" applyAlignment="1">
      <alignment/>
    </xf>
    <xf numFmtId="43" fontId="0" fillId="0" borderId="0" xfId="0" applyNumberFormat="1" applyFont="1" applyFill="1" applyAlignment="1">
      <alignment/>
    </xf>
    <xf numFmtId="0" fontId="16" fillId="0" borderId="0" xfId="53" applyFont="1" applyFill="1" applyBorder="1" applyAlignment="1">
      <alignment horizontal="center"/>
    </xf>
    <xf numFmtId="184" fontId="15" fillId="0" borderId="12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0" fontId="19" fillId="0" borderId="17" xfId="53" applyFont="1" applyFill="1" applyBorder="1" applyAlignment="1">
      <alignment horizontal="left"/>
    </xf>
    <xf numFmtId="0" fontId="20" fillId="0" borderId="12" xfId="53" applyFont="1" applyFill="1" applyBorder="1" applyAlignment="1">
      <alignment horizontal="left"/>
    </xf>
    <xf numFmtId="168" fontId="15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/>
    </xf>
    <xf numFmtId="217" fontId="15" fillId="0" borderId="14" xfId="44" applyNumberFormat="1" applyFont="1" applyFill="1" applyBorder="1" applyAlignment="1">
      <alignment/>
    </xf>
    <xf numFmtId="217" fontId="15" fillId="0" borderId="11" xfId="44" applyNumberFormat="1" applyFont="1" applyFill="1" applyBorder="1" applyAlignment="1">
      <alignment/>
    </xf>
    <xf numFmtId="43" fontId="15" fillId="9" borderId="18" xfId="42" applyFont="1" applyFill="1" applyBorder="1" applyAlignment="1">
      <alignment horizontal="center" wrapText="1"/>
    </xf>
    <xf numFmtId="43" fontId="15" fillId="9" borderId="19" xfId="42" applyFont="1" applyFill="1" applyBorder="1" applyAlignment="1">
      <alignment horizontal="center" wrapText="1"/>
    </xf>
    <xf numFmtId="43" fontId="15" fillId="9" borderId="20" xfId="42" applyFont="1" applyFill="1" applyBorder="1" applyAlignment="1">
      <alignment horizontal="center" wrapText="1"/>
    </xf>
    <xf numFmtId="1" fontId="14" fillId="0" borderId="0" xfId="42" applyNumberFormat="1" applyFont="1" applyFill="1" applyBorder="1" applyAlignment="1" applyProtection="1">
      <alignment/>
      <protection/>
    </xf>
    <xf numFmtId="37" fontId="14" fillId="0" borderId="0" xfId="42" applyNumberFormat="1" applyFont="1" applyFill="1" applyBorder="1" applyAlignment="1" applyProtection="1">
      <alignment/>
      <protection/>
    </xf>
    <xf numFmtId="1" fontId="14" fillId="0" borderId="0" xfId="0" applyNumberFormat="1" applyFont="1" applyFill="1" applyAlignment="1">
      <alignment/>
    </xf>
    <xf numFmtId="0" fontId="14" fillId="0" borderId="0" xfId="42" applyNumberFormat="1" applyFont="1" applyFill="1" applyBorder="1" applyAlignment="1" applyProtection="1">
      <alignment/>
      <protection/>
    </xf>
    <xf numFmtId="1" fontId="14" fillId="0" borderId="0" xfId="42" applyNumberFormat="1" applyFont="1" applyFill="1" applyAlignment="1">
      <alignment/>
    </xf>
    <xf numFmtId="184" fontId="14" fillId="0" borderId="0" xfId="42" applyNumberFormat="1" applyFont="1" applyFill="1" applyBorder="1" applyAlignment="1" applyProtection="1">
      <alignment/>
      <protection/>
    </xf>
    <xf numFmtId="184" fontId="14" fillId="0" borderId="0" xfId="42" applyNumberFormat="1" applyFont="1" applyFill="1" applyAlignment="1">
      <alignment/>
    </xf>
    <xf numFmtId="184" fontId="7" fillId="0" borderId="0" xfId="42" applyNumberFormat="1" applyFont="1" applyFill="1" applyAlignment="1">
      <alignment horizontal="center"/>
    </xf>
    <xf numFmtId="184" fontId="0" fillId="0" borderId="0" xfId="42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184" fontId="15" fillId="0" borderId="0" xfId="42" applyNumberFormat="1" applyFont="1" applyFill="1" applyAlignment="1">
      <alignment/>
    </xf>
    <xf numFmtId="184" fontId="16" fillId="0" borderId="10" xfId="42" applyNumberFormat="1" applyFont="1" applyFill="1" applyBorder="1" applyAlignment="1">
      <alignment horizontal="center"/>
    </xf>
    <xf numFmtId="184" fontId="16" fillId="0" borderId="0" xfId="42" applyNumberFormat="1" applyFont="1" applyFill="1" applyBorder="1" applyAlignment="1">
      <alignment horizontal="center"/>
    </xf>
    <xf numFmtId="184" fontId="15" fillId="0" borderId="0" xfId="42" applyNumberFormat="1" applyFont="1" applyFill="1" applyBorder="1" applyAlignment="1">
      <alignment/>
    </xf>
    <xf numFmtId="184" fontId="14" fillId="0" borderId="11" xfId="42" applyNumberFormat="1" applyFont="1" applyFill="1" applyBorder="1" applyAlignment="1">
      <alignment/>
    </xf>
    <xf numFmtId="184" fontId="15" fillId="0" borderId="0" xfId="42" applyNumberFormat="1" applyFont="1" applyFill="1" applyAlignment="1">
      <alignment vertical="center" wrapText="1"/>
    </xf>
    <xf numFmtId="184" fontId="15" fillId="0" borderId="0" xfId="42" applyNumberFormat="1" applyFont="1" applyFill="1" applyAlignment="1">
      <alignment horizontal="left"/>
    </xf>
    <xf numFmtId="184" fontId="17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5" fillId="0" borderId="0" xfId="0" applyNumberFormat="1" applyFont="1" applyFill="1" applyAlignment="1">
      <alignment horizontal="center" wrapText="1"/>
    </xf>
    <xf numFmtId="184" fontId="15" fillId="0" borderId="0" xfId="42" applyNumberFormat="1" applyFont="1" applyFill="1" applyAlignment="1">
      <alignment horizontal="center" wrapText="1"/>
    </xf>
    <xf numFmtId="43" fontId="15" fillId="0" borderId="0" xfId="42" applyFont="1" applyFill="1" applyAlignment="1">
      <alignment horizontal="center" wrapText="1"/>
    </xf>
    <xf numFmtId="168" fontId="15" fillId="0" borderId="0" xfId="0" applyNumberFormat="1" applyFont="1" applyFill="1" applyAlignment="1">
      <alignment horizontal="center" wrapText="1"/>
    </xf>
    <xf numFmtId="168" fontId="1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2" fontId="14" fillId="0" borderId="21" xfId="0" applyNumberFormat="1" applyFont="1" applyFill="1" applyBorder="1" applyAlignment="1">
      <alignment horizontal="center" wrapText="1"/>
    </xf>
    <xf numFmtId="2" fontId="14" fillId="0" borderId="22" xfId="0" applyNumberFormat="1" applyFont="1" applyFill="1" applyBorder="1" applyAlignment="1">
      <alignment horizontal="center" wrapText="1"/>
    </xf>
    <xf numFmtId="0" fontId="15" fillId="16" borderId="19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15" fillId="0" borderId="18" xfId="0" applyNumberFormat="1" applyFont="1" applyFill="1" applyBorder="1" applyAlignment="1">
      <alignment horizontal="center"/>
    </xf>
    <xf numFmtId="168" fontId="15" fillId="0" borderId="23" xfId="0" applyNumberFormat="1" applyFont="1" applyFill="1" applyBorder="1" applyAlignment="1">
      <alignment horizontal="center"/>
    </xf>
    <xf numFmtId="168" fontId="15" fillId="0" borderId="2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4" fillId="0" borderId="0" xfId="53" applyNumberFormat="1" applyFont="1" applyFill="1" applyBorder="1" applyAlignment="1">
      <alignment horizontal="center"/>
    </xf>
    <xf numFmtId="168" fontId="4" fillId="0" borderId="0" xfId="53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19275" y="34290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-.01 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981075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34290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9525</xdr:rowOff>
    </xdr:from>
    <xdr:to>
      <xdr:col>14</xdr:col>
      <xdr:colOff>314325</xdr:colOff>
      <xdr:row>29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89" r="720"/>
        <a:stretch>
          <a:fillRect/>
        </a:stretch>
      </xdr:blipFill>
      <xdr:spPr>
        <a:xfrm>
          <a:off x="1238250" y="333375"/>
          <a:ext cx="76104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14</xdr:col>
      <xdr:colOff>257175</xdr:colOff>
      <xdr:row>58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857750"/>
          <a:ext cx="75723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14</xdr:col>
      <xdr:colOff>219075</xdr:colOff>
      <xdr:row>86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553575"/>
          <a:ext cx="7534275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14</xdr:col>
      <xdr:colOff>238125</xdr:colOff>
      <xdr:row>113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4087475"/>
          <a:ext cx="75533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14</xdr:col>
      <xdr:colOff>238125</xdr:colOff>
      <xdr:row>143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18297525"/>
          <a:ext cx="75533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14</xdr:col>
      <xdr:colOff>247650</xdr:colOff>
      <xdr:row>155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23317200"/>
          <a:ext cx="75628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inelegislature.org/legis/statutes/30-A/title30-Asec5681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18"/>
  <sheetViews>
    <sheetView tabSelected="1" view="pageBreakPreview" zoomScale="85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1"/>
    </sheetView>
  </sheetViews>
  <sheetFormatPr defaultColWidth="9.140625" defaultRowHeight="12.75"/>
  <cols>
    <col min="1" max="1" width="11.7109375" style="8" customWidth="1"/>
    <col min="2" max="2" width="16.57421875" style="8" customWidth="1"/>
    <col min="3" max="3" width="12.57421875" style="8" customWidth="1"/>
    <col min="4" max="4" width="16.00390625" style="76" customWidth="1"/>
    <col min="5" max="5" width="16.00390625" style="8" bestFit="1" customWidth="1"/>
    <col min="6" max="6" width="15.57421875" style="16" hidden="1" customWidth="1"/>
    <col min="7" max="7" width="14.421875" style="16" customWidth="1"/>
    <col min="8" max="8" width="9.421875" style="14" hidden="1" customWidth="1"/>
    <col min="9" max="10" width="14.57421875" style="14" hidden="1" customWidth="1"/>
    <col min="11" max="11" width="10.57421875" style="14" bestFit="1" customWidth="1"/>
    <col min="12" max="12" width="16.8515625" style="16" customWidth="1"/>
    <col min="13" max="13" width="14.57421875" style="16" bestFit="1" customWidth="1"/>
    <col min="14" max="14" width="17.8515625" style="16" bestFit="1" customWidth="1"/>
    <col min="15" max="15" width="16.7109375" style="6" customWidth="1"/>
    <col min="16" max="20" width="9.140625" style="6" customWidth="1"/>
    <col min="21" max="21" width="14.421875" style="6" customWidth="1"/>
    <col min="22" max="16384" width="9.140625" style="6" customWidth="1"/>
  </cols>
  <sheetData>
    <row r="1" spans="1:18" ht="27" customHeight="1">
      <c r="A1" s="104" t="s">
        <v>531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64"/>
      <c r="P1" s="64"/>
      <c r="Q1" s="64"/>
      <c r="R1" s="64"/>
    </row>
    <row r="2" spans="1:14" ht="12.75" customHeight="1">
      <c r="A2" s="105" t="s">
        <v>545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5" customFormat="1" ht="12.75" customHeight="1">
      <c r="A3" s="3"/>
      <c r="B3" s="3"/>
      <c r="C3" s="3"/>
      <c r="D3" s="77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4" customFormat="1" ht="12.75" customHeight="1" thickBot="1">
      <c r="A4" s="2"/>
      <c r="B4" s="2"/>
      <c r="C4" s="2"/>
      <c r="D4" s="78"/>
      <c r="E4" s="57"/>
      <c r="F4" s="25"/>
      <c r="G4" s="25"/>
      <c r="H4" s="107"/>
      <c r="I4" s="107"/>
      <c r="J4" s="107"/>
      <c r="K4" s="107"/>
      <c r="L4" s="108"/>
      <c r="M4" s="109"/>
      <c r="N4" s="109"/>
    </row>
    <row r="5" spans="4:15" s="4" customFormat="1" ht="13.5" thickBot="1">
      <c r="D5" s="79"/>
      <c r="F5" s="1"/>
      <c r="G5" s="1"/>
      <c r="H5" s="100"/>
      <c r="I5" s="100"/>
      <c r="J5" s="100"/>
      <c r="K5" s="100"/>
      <c r="L5" s="101" t="s">
        <v>542</v>
      </c>
      <c r="M5" s="102"/>
      <c r="N5" s="103"/>
      <c r="O5" s="99" t="s">
        <v>543</v>
      </c>
    </row>
    <row r="6" spans="1:15" s="95" customFormat="1" ht="64.5" thickBot="1">
      <c r="A6" s="90" t="s">
        <v>487</v>
      </c>
      <c r="B6" s="90" t="s">
        <v>468</v>
      </c>
      <c r="C6" s="90" t="s">
        <v>530</v>
      </c>
      <c r="D6" s="91" t="s">
        <v>533</v>
      </c>
      <c r="E6" s="92" t="s">
        <v>532</v>
      </c>
      <c r="F6" s="93" t="s">
        <v>470</v>
      </c>
      <c r="G6" s="93" t="s">
        <v>471</v>
      </c>
      <c r="H6" s="94" t="s">
        <v>473</v>
      </c>
      <c r="I6" s="94" t="s">
        <v>527</v>
      </c>
      <c r="J6" s="94" t="s">
        <v>469</v>
      </c>
      <c r="K6" s="94" t="s">
        <v>474</v>
      </c>
      <c r="L6" s="67" t="s">
        <v>534</v>
      </c>
      <c r="M6" s="68" t="s">
        <v>535</v>
      </c>
      <c r="N6" s="69" t="s">
        <v>536</v>
      </c>
      <c r="O6" s="98" t="s">
        <v>544</v>
      </c>
    </row>
    <row r="7" spans="1:15" s="33" customFormat="1" ht="12.75">
      <c r="A7" s="26" t="s">
        <v>498</v>
      </c>
      <c r="B7" s="27" t="s">
        <v>312</v>
      </c>
      <c r="C7" s="70">
        <v>714</v>
      </c>
      <c r="D7" s="75">
        <v>853208.43</v>
      </c>
      <c r="E7" s="28">
        <v>75650</v>
      </c>
      <c r="F7" s="29">
        <f aca="true" t="shared" si="0" ref="F7:F70">(C7*D7)/E7</f>
        <v>8052.753721348315</v>
      </c>
      <c r="G7" s="30">
        <f aca="true" t="shared" si="1" ref="G7:G70">F7/$F$500</f>
        <v>0.00041595682643218423</v>
      </c>
      <c r="H7" s="7">
        <f aca="true" t="shared" si="2" ref="H7:H70">D7/E7</f>
        <v>11.278366556510246</v>
      </c>
      <c r="I7" s="7">
        <f>(H7-10.5)*C7</f>
        <v>555.7537213483156</v>
      </c>
      <c r="J7" s="7">
        <f aca="true" t="shared" si="3" ref="J7:J70">IF(I7&gt;0,I7,0)</f>
        <v>555.7537213483156</v>
      </c>
      <c r="K7" s="7">
        <f>J7/$J$500</f>
        <v>9.767496768852295E-05</v>
      </c>
      <c r="L7" s="31">
        <f>$B$509*G7</f>
        <v>45254.99704434303</v>
      </c>
      <c r="M7" s="10">
        <f aca="true" t="shared" si="4" ref="M7:M70">$G$509*K7</f>
        <v>2883.400613527932</v>
      </c>
      <c r="N7" s="32">
        <f aca="true" t="shared" si="5" ref="N7:N70">L7+M7</f>
        <v>48138.39765787096</v>
      </c>
      <c r="O7" s="96">
        <v>0</v>
      </c>
    </row>
    <row r="8" spans="1:15" s="4" customFormat="1" ht="12.75">
      <c r="A8" s="26" t="s">
        <v>503</v>
      </c>
      <c r="B8" s="27" t="s">
        <v>440</v>
      </c>
      <c r="C8" s="70">
        <v>2447</v>
      </c>
      <c r="D8" s="75">
        <v>6101539.29</v>
      </c>
      <c r="E8" s="28">
        <v>540950</v>
      </c>
      <c r="F8" s="29">
        <f t="shared" si="0"/>
        <v>27600.455943488305</v>
      </c>
      <c r="G8" s="30">
        <f t="shared" si="1"/>
        <v>0.001425673559579872</v>
      </c>
      <c r="H8" s="7">
        <f t="shared" si="2"/>
        <v>11.279303614012386</v>
      </c>
      <c r="I8" s="7">
        <f aca="true" t="shared" si="6" ref="I8:I71">(H8-10.5)*C8</f>
        <v>1906.9559434883095</v>
      </c>
      <c r="J8" s="7">
        <f t="shared" si="3"/>
        <v>1906.9559434883095</v>
      </c>
      <c r="K8" s="7">
        <f>J8/$J$500</f>
        <v>0.00033515180017466557</v>
      </c>
      <c r="L8" s="31">
        <f>$B$509*G8</f>
        <v>155109.4936423744</v>
      </c>
      <c r="M8" s="10">
        <f t="shared" si="4"/>
        <v>9893.803183332644</v>
      </c>
      <c r="N8" s="32">
        <f t="shared" si="5"/>
        <v>165003.29682570705</v>
      </c>
      <c r="O8" s="96">
        <v>0</v>
      </c>
    </row>
    <row r="9" spans="1:15" s="4" customFormat="1" ht="12.75">
      <c r="A9" s="26" t="s">
        <v>502</v>
      </c>
      <c r="B9" s="27" t="s">
        <v>398</v>
      </c>
      <c r="C9" s="70">
        <v>1266</v>
      </c>
      <c r="D9" s="75">
        <v>1641165.63</v>
      </c>
      <c r="E9" s="28">
        <v>142200</v>
      </c>
      <c r="F9" s="29">
        <f t="shared" si="0"/>
        <v>14611.221431645568</v>
      </c>
      <c r="G9" s="30">
        <f t="shared" si="1"/>
        <v>0.0007547278244574944</v>
      </c>
      <c r="H9" s="7">
        <f t="shared" si="2"/>
        <v>11.541249156118143</v>
      </c>
      <c r="I9" s="7">
        <f t="shared" si="6"/>
        <v>1318.221431645569</v>
      </c>
      <c r="J9" s="7">
        <f t="shared" si="3"/>
        <v>1318.221431645569</v>
      </c>
      <c r="K9" s="7">
        <f>J9/$J$500</f>
        <v>0.00023168038430749713</v>
      </c>
      <c r="L9" s="31">
        <f>$B$509*G9</f>
        <v>82112.38112875608</v>
      </c>
      <c r="M9" s="10">
        <f t="shared" si="4"/>
        <v>6839.289308852457</v>
      </c>
      <c r="N9" s="32">
        <f t="shared" si="5"/>
        <v>88951.67043760854</v>
      </c>
      <c r="O9" s="96">
        <v>0</v>
      </c>
    </row>
    <row r="10" spans="1:15" s="4" customFormat="1" ht="12.75">
      <c r="A10" s="26" t="s">
        <v>493</v>
      </c>
      <c r="B10" s="27" t="s">
        <v>157</v>
      </c>
      <c r="C10" s="70">
        <v>2041</v>
      </c>
      <c r="D10" s="75">
        <v>1515188</v>
      </c>
      <c r="E10" s="28">
        <v>122850</v>
      </c>
      <c r="F10" s="29">
        <f t="shared" si="0"/>
        <v>25172.964656084656</v>
      </c>
      <c r="G10" s="30">
        <f t="shared" si="1"/>
        <v>0.0013002839590729868</v>
      </c>
      <c r="H10" s="7">
        <f t="shared" si="2"/>
        <v>12.333642653642654</v>
      </c>
      <c r="I10" s="7">
        <f t="shared" si="6"/>
        <v>3742.464656084657</v>
      </c>
      <c r="J10" s="7">
        <f t="shared" si="3"/>
        <v>3742.464656084657</v>
      </c>
      <c r="K10" s="7">
        <f>J10/$J$500</f>
        <v>0.0006577465886717916</v>
      </c>
      <c r="L10" s="31">
        <f>$B$509*G10</f>
        <v>141467.43841033799</v>
      </c>
      <c r="M10" s="10">
        <f t="shared" si="4"/>
        <v>19416.918809434086</v>
      </c>
      <c r="N10" s="32">
        <f t="shared" si="5"/>
        <v>160884.35721977206</v>
      </c>
      <c r="O10" s="96">
        <v>0</v>
      </c>
    </row>
    <row r="11" spans="1:15" s="4" customFormat="1" ht="12.75">
      <c r="A11" s="26" t="s">
        <v>502</v>
      </c>
      <c r="B11" s="27" t="s">
        <v>399</v>
      </c>
      <c r="C11" s="70">
        <v>499</v>
      </c>
      <c r="D11" s="75">
        <v>683181.31</v>
      </c>
      <c r="E11" s="28">
        <v>50250</v>
      </c>
      <c r="F11" s="29">
        <f t="shared" si="0"/>
        <v>6784.228332139304</v>
      </c>
      <c r="G11" s="30">
        <f t="shared" si="1"/>
        <v>0.0003504324339817861</v>
      </c>
      <c r="H11" s="7">
        <f t="shared" si="2"/>
        <v>13.595647960199006</v>
      </c>
      <c r="I11" s="7">
        <f t="shared" si="6"/>
        <v>1544.728332139304</v>
      </c>
      <c r="J11" s="7">
        <f t="shared" si="3"/>
        <v>1544.728332139304</v>
      </c>
      <c r="K11" s="7">
        <f>J11/$J$500</f>
        <v>0.00027148948200148617</v>
      </c>
      <c r="L11" s="31">
        <f>$B$509*G11</f>
        <v>38126.117318748264</v>
      </c>
      <c r="M11" s="10">
        <f t="shared" si="4"/>
        <v>8014.468368863848</v>
      </c>
      <c r="N11" s="32">
        <f t="shared" si="5"/>
        <v>46140.58568761211</v>
      </c>
      <c r="O11" s="96">
        <v>0</v>
      </c>
    </row>
    <row r="12" spans="1:15" s="4" customFormat="1" ht="12.75">
      <c r="A12" s="26" t="s">
        <v>503</v>
      </c>
      <c r="B12" s="27" t="s">
        <v>441</v>
      </c>
      <c r="C12" s="70">
        <v>3019</v>
      </c>
      <c r="D12" s="75">
        <v>3369582.8</v>
      </c>
      <c r="E12" s="28">
        <v>263550</v>
      </c>
      <c r="F12" s="29">
        <f t="shared" si="0"/>
        <v>38599.01526541453</v>
      </c>
      <c r="G12" s="30">
        <f t="shared" si="1"/>
        <v>0.0019937929866953637</v>
      </c>
      <c r="H12" s="7">
        <f t="shared" si="2"/>
        <v>12.785364446974008</v>
      </c>
      <c r="I12" s="7">
        <f t="shared" si="6"/>
        <v>6899.515265414529</v>
      </c>
      <c r="J12" s="7">
        <f t="shared" si="3"/>
        <v>6899.515265414529</v>
      </c>
      <c r="K12" s="7">
        <f>J12/$J$500</f>
        <v>0.0012126053406909454</v>
      </c>
      <c r="L12" s="31">
        <f>$B$509*G12</f>
        <v>216919.37717156592</v>
      </c>
      <c r="M12" s="10">
        <f t="shared" si="4"/>
        <v>35796.551215305466</v>
      </c>
      <c r="N12" s="32">
        <f t="shared" si="5"/>
        <v>252715.92838687138</v>
      </c>
      <c r="O12" s="96">
        <v>0</v>
      </c>
    </row>
    <row r="13" spans="1:15" s="4" customFormat="1" ht="12.75" customHeight="1">
      <c r="A13" s="9" t="s">
        <v>489</v>
      </c>
      <c r="B13" s="27" t="s">
        <v>14</v>
      </c>
      <c r="C13" s="8">
        <v>239</v>
      </c>
      <c r="D13" s="76">
        <v>333255.79</v>
      </c>
      <c r="E13" s="28">
        <v>29550</v>
      </c>
      <c r="F13" s="29">
        <f t="shared" si="0"/>
        <v>2695.3683184433166</v>
      </c>
      <c r="G13" s="30">
        <f t="shared" si="1"/>
        <v>0.00013922651686630916</v>
      </c>
      <c r="H13" s="7">
        <f t="shared" si="2"/>
        <v>11.27769170896785</v>
      </c>
      <c r="I13" s="7">
        <f t="shared" si="6"/>
        <v>185.8683184433163</v>
      </c>
      <c r="J13" s="7">
        <f t="shared" si="3"/>
        <v>185.8683184433163</v>
      </c>
      <c r="K13" s="7">
        <f>J13/$J$500</f>
        <v>3.2666775409485144E-05</v>
      </c>
      <c r="L13" s="31">
        <f>$B$509*G13</f>
        <v>15147.474951480894</v>
      </c>
      <c r="M13" s="10">
        <f t="shared" si="4"/>
        <v>964.3351053675991</v>
      </c>
      <c r="N13" s="32">
        <f t="shared" si="5"/>
        <v>16111.810056848493</v>
      </c>
      <c r="O13" s="96">
        <v>0</v>
      </c>
    </row>
    <row r="14" spans="1:15" s="4" customFormat="1" ht="12.75" customHeight="1">
      <c r="A14" s="26" t="s">
        <v>495</v>
      </c>
      <c r="B14" s="27" t="s">
        <v>202</v>
      </c>
      <c r="C14" s="70">
        <v>709</v>
      </c>
      <c r="D14" s="75">
        <v>1252993.82</v>
      </c>
      <c r="E14" s="28">
        <v>79750</v>
      </c>
      <c r="F14" s="29">
        <f t="shared" si="0"/>
        <v>11139.468569028213</v>
      </c>
      <c r="G14" s="30">
        <f t="shared" si="1"/>
        <v>0.0005753979513654147</v>
      </c>
      <c r="H14" s="7">
        <f t="shared" si="2"/>
        <v>15.711521253918496</v>
      </c>
      <c r="I14" s="7">
        <f t="shared" si="6"/>
        <v>3694.968569028214</v>
      </c>
      <c r="J14" s="7">
        <f t="shared" si="3"/>
        <v>3694.968569028214</v>
      </c>
      <c r="K14" s="7">
        <f>J14/$J$500</f>
        <v>0.0006493990444442618</v>
      </c>
      <c r="L14" s="31">
        <f>$B$509*G14</f>
        <v>62601.767620246676</v>
      </c>
      <c r="M14" s="10">
        <f t="shared" si="4"/>
        <v>19170.49626416265</v>
      </c>
      <c r="N14" s="32">
        <f t="shared" si="5"/>
        <v>81772.26388440933</v>
      </c>
      <c r="O14" s="96">
        <v>0</v>
      </c>
    </row>
    <row r="15" spans="1:15" s="4" customFormat="1" ht="12.75">
      <c r="A15" s="26" t="s">
        <v>497</v>
      </c>
      <c r="B15" s="27" t="s">
        <v>255</v>
      </c>
      <c r="C15" s="70">
        <v>890</v>
      </c>
      <c r="D15" s="75">
        <v>416731.58</v>
      </c>
      <c r="E15" s="28">
        <v>40350</v>
      </c>
      <c r="F15" s="29">
        <f t="shared" si="0"/>
        <v>9191.848976456009</v>
      </c>
      <c r="G15" s="30">
        <f t="shared" si="1"/>
        <v>0.0004747956365726765</v>
      </c>
      <c r="H15" s="7">
        <f t="shared" si="2"/>
        <v>10.327920198265181</v>
      </c>
      <c r="I15" s="7">
        <f t="shared" si="6"/>
        <v>-153.15102354398897</v>
      </c>
      <c r="J15" s="7">
        <f t="shared" si="3"/>
        <v>0</v>
      </c>
      <c r="K15" s="7">
        <f>J15/$J$500</f>
        <v>0</v>
      </c>
      <c r="L15" s="31">
        <f>$B$509*G15</f>
        <v>51656.503185833804</v>
      </c>
      <c r="M15" s="10">
        <f t="shared" si="4"/>
        <v>0</v>
      </c>
      <c r="N15" s="32">
        <f t="shared" si="5"/>
        <v>51656.503185833804</v>
      </c>
      <c r="O15" s="96">
        <v>0</v>
      </c>
    </row>
    <row r="16" spans="1:15" s="4" customFormat="1" ht="12.75">
      <c r="A16" s="26" t="s">
        <v>492</v>
      </c>
      <c r="B16" s="27" t="s">
        <v>120</v>
      </c>
      <c r="C16" s="70">
        <v>265</v>
      </c>
      <c r="D16" s="75">
        <v>268996.92</v>
      </c>
      <c r="E16" s="28">
        <v>23150</v>
      </c>
      <c r="F16" s="29">
        <f t="shared" si="0"/>
        <v>3079.2304017278616</v>
      </c>
      <c r="G16" s="30">
        <f t="shared" si="1"/>
        <v>0.0001590545234682485</v>
      </c>
      <c r="H16" s="7">
        <f t="shared" si="2"/>
        <v>11.6197373650108</v>
      </c>
      <c r="I16" s="7">
        <f t="shared" si="6"/>
        <v>296.73040172786176</v>
      </c>
      <c r="J16" s="7">
        <f t="shared" si="3"/>
        <v>296.73040172786176</v>
      </c>
      <c r="K16" s="7">
        <f>J16/$J$500</f>
        <v>5.2151036129196364E-05</v>
      </c>
      <c r="L16" s="31">
        <f>$B$509*G16</f>
        <v>17304.709364154427</v>
      </c>
      <c r="M16" s="10">
        <f t="shared" si="4"/>
        <v>1539.5175768121728</v>
      </c>
      <c r="N16" s="32">
        <f t="shared" si="5"/>
        <v>18844.2269409666</v>
      </c>
      <c r="O16" s="96">
        <v>0</v>
      </c>
    </row>
    <row r="17" spans="1:15" s="4" customFormat="1" ht="12.75">
      <c r="A17" s="9" t="s">
        <v>489</v>
      </c>
      <c r="B17" s="27" t="s">
        <v>15</v>
      </c>
      <c r="C17" s="8">
        <v>238</v>
      </c>
      <c r="D17" s="76">
        <v>196671.39</v>
      </c>
      <c r="E17" s="28">
        <v>14300</v>
      </c>
      <c r="F17" s="29">
        <f t="shared" si="0"/>
        <v>3273.2720853146852</v>
      </c>
      <c r="G17" s="30">
        <f t="shared" si="1"/>
        <v>0.00016907754983826631</v>
      </c>
      <c r="H17" s="7">
        <f t="shared" si="2"/>
        <v>13.753244055944057</v>
      </c>
      <c r="I17" s="7">
        <f t="shared" si="6"/>
        <v>774.2720853146856</v>
      </c>
      <c r="J17" s="7">
        <f t="shared" si="3"/>
        <v>774.2720853146856</v>
      </c>
      <c r="K17" s="7">
        <f>J17/$J$500</f>
        <v>0.00013608006210333299</v>
      </c>
      <c r="L17" s="31">
        <f>$B$509*G17</f>
        <v>18395.18799060505</v>
      </c>
      <c r="M17" s="10">
        <f t="shared" si="4"/>
        <v>4017.1329854842043</v>
      </c>
      <c r="N17" s="32">
        <f t="shared" si="5"/>
        <v>22412.320976089253</v>
      </c>
      <c r="O17" s="96">
        <v>0</v>
      </c>
    </row>
    <row r="18" spans="1:15" s="4" customFormat="1" ht="12.75">
      <c r="A18" s="26" t="s">
        <v>496</v>
      </c>
      <c r="B18" s="27" t="s">
        <v>219</v>
      </c>
      <c r="C18" s="70">
        <v>821</v>
      </c>
      <c r="D18" s="75">
        <v>895165</v>
      </c>
      <c r="E18" s="28">
        <v>79250</v>
      </c>
      <c r="F18" s="29">
        <f t="shared" si="0"/>
        <v>9273.570536277603</v>
      </c>
      <c r="G18" s="30">
        <f t="shared" si="1"/>
        <v>0.00047901688086385123</v>
      </c>
      <c r="H18" s="7">
        <f t="shared" si="2"/>
        <v>11.295457413249212</v>
      </c>
      <c r="I18" s="7">
        <f t="shared" si="6"/>
        <v>653.0705362776027</v>
      </c>
      <c r="J18" s="7">
        <f t="shared" si="3"/>
        <v>653.0705362776027</v>
      </c>
      <c r="K18" s="7">
        <f>J18/$J$500</f>
        <v>0.00011477861700050053</v>
      </c>
      <c r="L18" s="31">
        <f>$B$509*G18</f>
        <v>52115.76334405531</v>
      </c>
      <c r="M18" s="10">
        <f t="shared" si="4"/>
        <v>3388.30656934037</v>
      </c>
      <c r="N18" s="32">
        <f t="shared" si="5"/>
        <v>55504.06991339568</v>
      </c>
      <c r="O18" s="96">
        <v>0</v>
      </c>
    </row>
    <row r="19" spans="1:15" s="4" customFormat="1" ht="12.75">
      <c r="A19" s="26" t="s">
        <v>500</v>
      </c>
      <c r="B19" s="27" t="s">
        <v>341</v>
      </c>
      <c r="C19" s="70">
        <v>2511</v>
      </c>
      <c r="D19" s="75">
        <v>2320463.69</v>
      </c>
      <c r="E19" s="28">
        <v>127350</v>
      </c>
      <c r="F19" s="29">
        <f t="shared" si="0"/>
        <v>45753.312332862195</v>
      </c>
      <c r="G19" s="30">
        <f t="shared" si="1"/>
        <v>0.002363340945878492</v>
      </c>
      <c r="H19" s="7">
        <f t="shared" si="2"/>
        <v>18.221151864939145</v>
      </c>
      <c r="I19" s="7">
        <f t="shared" si="6"/>
        <v>19387.812332862195</v>
      </c>
      <c r="J19" s="7">
        <f t="shared" si="3"/>
        <v>19387.812332862195</v>
      </c>
      <c r="K19" s="7">
        <f>J19/$J$500</f>
        <v>0.0034074516650453397</v>
      </c>
      <c r="L19" s="31">
        <f>$B$509*G19</f>
        <v>257125.21282047805</v>
      </c>
      <c r="M19" s="10">
        <f t="shared" si="4"/>
        <v>100589.21394158775</v>
      </c>
      <c r="N19" s="32">
        <f t="shared" si="5"/>
        <v>357714.4267620658</v>
      </c>
      <c r="O19" s="96">
        <v>0</v>
      </c>
    </row>
    <row r="20" spans="1:15" s="4" customFormat="1" ht="12.75">
      <c r="A20" s="26" t="s">
        <v>494</v>
      </c>
      <c r="B20" s="27" t="s">
        <v>186</v>
      </c>
      <c r="C20" s="70">
        <v>1316</v>
      </c>
      <c r="D20" s="75">
        <v>1880170.28</v>
      </c>
      <c r="E20" s="28">
        <v>127050</v>
      </c>
      <c r="F20" s="29">
        <f t="shared" si="0"/>
        <v>19475.042018732784</v>
      </c>
      <c r="G20" s="30">
        <f t="shared" si="1"/>
        <v>0.0010059635440321365</v>
      </c>
      <c r="H20" s="7">
        <f t="shared" si="2"/>
        <v>14.79866414797324</v>
      </c>
      <c r="I20" s="7">
        <f t="shared" si="6"/>
        <v>5657.042018732783</v>
      </c>
      <c r="J20" s="7">
        <f t="shared" si="3"/>
        <v>5657.042018732783</v>
      </c>
      <c r="K20" s="7">
        <f>J20/$J$500</f>
        <v>0.0009942378704218026</v>
      </c>
      <c r="L20" s="31">
        <f>$B$509*G20</f>
        <v>109446.15959876151</v>
      </c>
      <c r="M20" s="10">
        <f t="shared" si="4"/>
        <v>29350.263976629747</v>
      </c>
      <c r="N20" s="32">
        <f t="shared" si="5"/>
        <v>138796.42357539127</v>
      </c>
      <c r="O20" s="96">
        <v>0</v>
      </c>
    </row>
    <row r="21" spans="1:15" s="4" customFormat="1" ht="12.75">
      <c r="A21" s="26" t="s">
        <v>499</v>
      </c>
      <c r="B21" s="27" t="s">
        <v>331</v>
      </c>
      <c r="C21" s="70">
        <v>427</v>
      </c>
      <c r="D21" s="75">
        <v>776963.04</v>
      </c>
      <c r="E21" s="28">
        <v>81150</v>
      </c>
      <c r="F21" s="29">
        <f t="shared" si="0"/>
        <v>4088.2713256931615</v>
      </c>
      <c r="G21" s="30">
        <f t="shared" si="1"/>
        <v>0.000211175509033734</v>
      </c>
      <c r="H21" s="7">
        <f t="shared" si="2"/>
        <v>9.574405914972274</v>
      </c>
      <c r="I21" s="7">
        <f t="shared" si="6"/>
        <v>-395.2286743068388</v>
      </c>
      <c r="J21" s="7">
        <f t="shared" si="3"/>
        <v>0</v>
      </c>
      <c r="K21" s="7">
        <f>J21/$J$500</f>
        <v>0</v>
      </c>
      <c r="L21" s="31">
        <f>$B$509*G21</f>
        <v>22975.334048802677</v>
      </c>
      <c r="M21" s="10">
        <f t="shared" si="4"/>
        <v>0</v>
      </c>
      <c r="N21" s="32">
        <f t="shared" si="5"/>
        <v>22975.334048802677</v>
      </c>
      <c r="O21" s="96">
        <v>0</v>
      </c>
    </row>
    <row r="22" spans="1:15" s="4" customFormat="1" ht="12.75">
      <c r="A22" s="26" t="s">
        <v>503</v>
      </c>
      <c r="B22" s="27" t="s">
        <v>442</v>
      </c>
      <c r="C22" s="70">
        <v>4022</v>
      </c>
      <c r="D22" s="75">
        <v>5269572.98</v>
      </c>
      <c r="E22" s="28">
        <v>413500</v>
      </c>
      <c r="F22" s="29">
        <f t="shared" si="0"/>
        <v>51255.67720812576</v>
      </c>
      <c r="G22" s="30">
        <f t="shared" si="1"/>
        <v>0.002647560023051926</v>
      </c>
      <c r="H22" s="7">
        <f t="shared" si="2"/>
        <v>12.74382824667473</v>
      </c>
      <c r="I22" s="7">
        <f t="shared" si="6"/>
        <v>9024.67720812576</v>
      </c>
      <c r="J22" s="7">
        <f t="shared" si="3"/>
        <v>9024.67720812576</v>
      </c>
      <c r="K22" s="7">
        <f>J22/$J$500</f>
        <v>0.0015861073364735372</v>
      </c>
      <c r="L22" s="31">
        <f>$B$509*G22</f>
        <v>288047.4929228499</v>
      </c>
      <c r="M22" s="10">
        <f t="shared" si="4"/>
        <v>46822.466137824325</v>
      </c>
      <c r="N22" s="32">
        <f t="shared" si="5"/>
        <v>334869.95906067424</v>
      </c>
      <c r="O22" s="96">
        <v>0</v>
      </c>
    </row>
    <row r="23" spans="1:15" s="4" customFormat="1" ht="12.75">
      <c r="A23" s="9" t="s">
        <v>489</v>
      </c>
      <c r="B23" s="27" t="s">
        <v>16</v>
      </c>
      <c r="C23" s="8">
        <v>2011</v>
      </c>
      <c r="D23" s="76">
        <v>1604038.32</v>
      </c>
      <c r="E23" s="28">
        <v>91400</v>
      </c>
      <c r="F23" s="29">
        <f t="shared" si="0"/>
        <v>35292.35297067834</v>
      </c>
      <c r="G23" s="30">
        <f t="shared" si="1"/>
        <v>0.0018229906994535361</v>
      </c>
      <c r="H23" s="7">
        <f t="shared" si="2"/>
        <v>17.549653391684902</v>
      </c>
      <c r="I23" s="7">
        <f t="shared" si="6"/>
        <v>14176.85297067834</v>
      </c>
      <c r="J23" s="7">
        <f t="shared" si="3"/>
        <v>14176.85297067834</v>
      </c>
      <c r="K23" s="7">
        <f>J23/$J$500</f>
        <v>0.0024916138257724406</v>
      </c>
      <c r="L23" s="31">
        <f>$B$509*G23</f>
        <v>198336.54233604687</v>
      </c>
      <c r="M23" s="10">
        <f t="shared" si="4"/>
        <v>73553.34743306096</v>
      </c>
      <c r="N23" s="32">
        <f t="shared" si="5"/>
        <v>271889.8897691078</v>
      </c>
      <c r="O23" s="96">
        <v>0</v>
      </c>
    </row>
    <row r="24" spans="1:15" s="4" customFormat="1" ht="12.75">
      <c r="A24" s="26" t="s">
        <v>500</v>
      </c>
      <c r="B24" s="27" t="s">
        <v>342</v>
      </c>
      <c r="C24" s="70">
        <v>1019</v>
      </c>
      <c r="D24" s="75">
        <v>825613.91</v>
      </c>
      <c r="E24" s="28">
        <v>61500</v>
      </c>
      <c r="F24" s="29">
        <f t="shared" si="0"/>
        <v>13679.68413479675</v>
      </c>
      <c r="G24" s="30">
        <f t="shared" si="1"/>
        <v>0.0007066102101470977</v>
      </c>
      <c r="H24" s="7">
        <f t="shared" si="2"/>
        <v>13.424616422764228</v>
      </c>
      <c r="I24" s="7">
        <f t="shared" si="6"/>
        <v>2980.184134796748</v>
      </c>
      <c r="J24" s="7">
        <f t="shared" si="3"/>
        <v>2980.184134796748</v>
      </c>
      <c r="K24" s="7">
        <f>J24/$J$500</f>
        <v>0.0005237740709426261</v>
      </c>
      <c r="L24" s="31">
        <f>$B$509*G24</f>
        <v>76877.31259514023</v>
      </c>
      <c r="M24" s="10">
        <f t="shared" si="4"/>
        <v>15462.001301316515</v>
      </c>
      <c r="N24" s="32">
        <f t="shared" si="5"/>
        <v>92339.31389645675</v>
      </c>
      <c r="O24" s="96">
        <v>0</v>
      </c>
    </row>
    <row r="25" spans="1:15" s="4" customFormat="1" ht="12.75">
      <c r="A25" s="26" t="s">
        <v>498</v>
      </c>
      <c r="B25" s="27" t="s">
        <v>313</v>
      </c>
      <c r="C25" s="70">
        <v>326</v>
      </c>
      <c r="D25" s="75">
        <v>330799.12</v>
      </c>
      <c r="E25" s="28">
        <v>20700</v>
      </c>
      <c r="F25" s="29">
        <f t="shared" si="0"/>
        <v>5209.6866241545895</v>
      </c>
      <c r="G25" s="30">
        <f t="shared" si="1"/>
        <v>0.00026910107894454637</v>
      </c>
      <c r="H25" s="7">
        <f t="shared" si="2"/>
        <v>15.98063381642512</v>
      </c>
      <c r="I25" s="7">
        <f t="shared" si="6"/>
        <v>1786.6866241545893</v>
      </c>
      <c r="J25" s="7">
        <f t="shared" si="3"/>
        <v>1786.6866241545893</v>
      </c>
      <c r="K25" s="7">
        <f>J25/$J$500</f>
        <v>0.0003140141965409164</v>
      </c>
      <c r="L25" s="31">
        <f>$B$509*G25</f>
        <v>29277.48208082466</v>
      </c>
      <c r="M25" s="10">
        <f t="shared" si="4"/>
        <v>9269.813427017381</v>
      </c>
      <c r="N25" s="32">
        <f t="shared" si="5"/>
        <v>38547.29550784204</v>
      </c>
      <c r="O25" s="96">
        <v>0</v>
      </c>
    </row>
    <row r="26" spans="1:15" s="4" customFormat="1" ht="12.75">
      <c r="A26" s="9" t="s">
        <v>488</v>
      </c>
      <c r="B26" s="27" t="s">
        <v>0</v>
      </c>
      <c r="C26" s="8">
        <v>23055</v>
      </c>
      <c r="D26" s="76">
        <v>37376342.15</v>
      </c>
      <c r="E26" s="28">
        <v>1954400</v>
      </c>
      <c r="F26" s="29">
        <f t="shared" si="0"/>
        <v>440908.49788592407</v>
      </c>
      <c r="G26" s="30">
        <f t="shared" si="1"/>
        <v>0.022774681292116176</v>
      </c>
      <c r="H26" s="7">
        <f t="shared" si="2"/>
        <v>19.12420290114613</v>
      </c>
      <c r="I26" s="7">
        <f t="shared" si="6"/>
        <v>198830.99788592404</v>
      </c>
      <c r="J26" s="7">
        <f t="shared" si="3"/>
        <v>198830.99788592404</v>
      </c>
      <c r="K26" s="7">
        <f>J26/$J$500</f>
        <v>0.03494499550424516</v>
      </c>
      <c r="L26" s="31">
        <f>$B$509*G26</f>
        <v>2477824.78629091</v>
      </c>
      <c r="M26" s="10">
        <f t="shared" si="4"/>
        <v>1031588.9921559801</v>
      </c>
      <c r="N26" s="32">
        <f t="shared" si="5"/>
        <v>3509413.7784468904</v>
      </c>
      <c r="O26" s="96">
        <v>0</v>
      </c>
    </row>
    <row r="27" spans="1:15" s="4" customFormat="1" ht="12.75">
      <c r="A27" s="26" t="s">
        <v>493</v>
      </c>
      <c r="B27" s="27" t="s">
        <v>158</v>
      </c>
      <c r="C27" s="70">
        <v>19136</v>
      </c>
      <c r="D27" s="75">
        <v>25253689.42</v>
      </c>
      <c r="E27" s="28">
        <v>1490000</v>
      </c>
      <c r="F27" s="29">
        <f t="shared" si="0"/>
        <v>324331.94680612086</v>
      </c>
      <c r="G27" s="30">
        <f t="shared" si="1"/>
        <v>0.016753037777176384</v>
      </c>
      <c r="H27" s="7">
        <f t="shared" si="2"/>
        <v>16.948784845637586</v>
      </c>
      <c r="I27" s="7">
        <f t="shared" si="6"/>
        <v>123403.94680612086</v>
      </c>
      <c r="J27" s="7">
        <f t="shared" si="3"/>
        <v>123403.94680612086</v>
      </c>
      <c r="K27" s="7">
        <f>J27/$J$500</f>
        <v>0.021688521468972065</v>
      </c>
      <c r="L27" s="31">
        <f>$B$509*G27</f>
        <v>1822685.9782369535</v>
      </c>
      <c r="M27" s="10">
        <f t="shared" si="4"/>
        <v>640253.051422263</v>
      </c>
      <c r="N27" s="32">
        <f t="shared" si="5"/>
        <v>2462939.0296592163</v>
      </c>
      <c r="O27" s="96">
        <v>0</v>
      </c>
    </row>
    <row r="28" spans="1:15" s="4" customFormat="1" ht="12.75">
      <c r="A28" s="26" t="s">
        <v>492</v>
      </c>
      <c r="B28" s="27" t="s">
        <v>121</v>
      </c>
      <c r="C28" s="70">
        <v>114</v>
      </c>
      <c r="D28" s="75">
        <v>205274.547</v>
      </c>
      <c r="E28" s="28">
        <v>18600</v>
      </c>
      <c r="F28" s="29">
        <f t="shared" si="0"/>
        <v>1258.1343203225806</v>
      </c>
      <c r="G28" s="30">
        <f t="shared" si="1"/>
        <v>6.498765232561588E-05</v>
      </c>
      <c r="H28" s="7">
        <f t="shared" si="2"/>
        <v>11.036265967741935</v>
      </c>
      <c r="I28" s="7">
        <f t="shared" si="6"/>
        <v>61.134320322580564</v>
      </c>
      <c r="J28" s="7">
        <f t="shared" si="3"/>
        <v>61.134320322580564</v>
      </c>
      <c r="K28" s="7">
        <f>J28/$J$500</f>
        <v>1.0744494427641257E-05</v>
      </c>
      <c r="L28" s="31">
        <f>$B$509*G28</f>
        <v>7070.483826748855</v>
      </c>
      <c r="M28" s="10">
        <f t="shared" si="4"/>
        <v>317.1813880041708</v>
      </c>
      <c r="N28" s="32">
        <f t="shared" si="5"/>
        <v>7387.665214753026</v>
      </c>
      <c r="O28" s="96">
        <v>0</v>
      </c>
    </row>
    <row r="29" spans="1:15" s="4" customFormat="1" ht="12.75">
      <c r="A29" s="26" t="s">
        <v>491</v>
      </c>
      <c r="B29" s="27" t="s">
        <v>101</v>
      </c>
      <c r="C29" s="71">
        <v>461</v>
      </c>
      <c r="D29" s="75">
        <v>466006.4</v>
      </c>
      <c r="E29" s="28">
        <v>40350</v>
      </c>
      <c r="F29" s="29">
        <f t="shared" si="0"/>
        <v>5324.137556381661</v>
      </c>
      <c r="G29" s="30">
        <f t="shared" si="1"/>
        <v>0.00027501292577343544</v>
      </c>
      <c r="H29" s="7">
        <f t="shared" si="2"/>
        <v>11.549105328376704</v>
      </c>
      <c r="I29" s="7">
        <f t="shared" si="6"/>
        <v>483.6375563816608</v>
      </c>
      <c r="J29" s="7">
        <f t="shared" si="3"/>
        <v>483.6375563816608</v>
      </c>
      <c r="K29" s="7">
        <f>J29/$J$500</f>
        <v>8.50003893413931E-05</v>
      </c>
      <c r="L29" s="31">
        <f>$B$509*G29</f>
        <v>29920.67530129126</v>
      </c>
      <c r="M29" s="10">
        <f t="shared" si="4"/>
        <v>2509.242445399699</v>
      </c>
      <c r="N29" s="32">
        <f t="shared" si="5"/>
        <v>32429.91774669096</v>
      </c>
      <c r="O29" s="96">
        <v>0</v>
      </c>
    </row>
    <row r="30" spans="1:15" s="4" customFormat="1" ht="12.75">
      <c r="A30" s="26" t="s">
        <v>502</v>
      </c>
      <c r="B30" s="27" t="s">
        <v>400</v>
      </c>
      <c r="C30" s="70">
        <v>1521</v>
      </c>
      <c r="D30" s="75">
        <v>3446872.65</v>
      </c>
      <c r="E30" s="28">
        <v>191550</v>
      </c>
      <c r="F30" s="29">
        <f t="shared" si="0"/>
        <v>27369.8423422083</v>
      </c>
      <c r="G30" s="30">
        <f t="shared" si="1"/>
        <v>0.001413761447892385</v>
      </c>
      <c r="H30" s="7">
        <f t="shared" si="2"/>
        <v>17.994636648394675</v>
      </c>
      <c r="I30" s="7">
        <f t="shared" si="6"/>
        <v>11399.3423422083</v>
      </c>
      <c r="J30" s="7">
        <f t="shared" si="3"/>
        <v>11399.3423422083</v>
      </c>
      <c r="K30" s="7">
        <f>J30/$J$500</f>
        <v>0.00200346007984312</v>
      </c>
      <c r="L30" s="31">
        <f>$B$509*G30</f>
        <v>153813.48755483638</v>
      </c>
      <c r="M30" s="10">
        <f t="shared" si="4"/>
        <v>59142.871096922376</v>
      </c>
      <c r="N30" s="32">
        <f t="shared" si="5"/>
        <v>212956.35865175875</v>
      </c>
      <c r="O30" s="96">
        <v>0</v>
      </c>
    </row>
    <row r="31" spans="1:15" s="4" customFormat="1" ht="12.75">
      <c r="A31" s="26" t="s">
        <v>490</v>
      </c>
      <c r="B31" s="27" t="s">
        <v>76</v>
      </c>
      <c r="C31" s="72">
        <v>1525</v>
      </c>
      <c r="D31" s="76">
        <v>1817880.38</v>
      </c>
      <c r="E31" s="28">
        <v>147250</v>
      </c>
      <c r="F31" s="29">
        <f t="shared" si="0"/>
        <v>18826.944512733447</v>
      </c>
      <c r="G31" s="30">
        <f t="shared" si="1"/>
        <v>0.0009724867246555023</v>
      </c>
      <c r="H31" s="7">
        <f t="shared" si="2"/>
        <v>12.34553738539898</v>
      </c>
      <c r="I31" s="7">
        <f t="shared" si="6"/>
        <v>2814.444512733445</v>
      </c>
      <c r="J31" s="7">
        <f t="shared" si="3"/>
        <v>2814.444512733445</v>
      </c>
      <c r="K31" s="7">
        <f>J31/$J$500</f>
        <v>0.0004946449592374163</v>
      </c>
      <c r="L31" s="31">
        <f>$B$509*G31</f>
        <v>105803.97063665638</v>
      </c>
      <c r="M31" s="10">
        <f t="shared" si="4"/>
        <v>14602.099316703987</v>
      </c>
      <c r="N31" s="32">
        <f t="shared" si="5"/>
        <v>120406.06995336036</v>
      </c>
      <c r="O31" s="96">
        <v>0</v>
      </c>
    </row>
    <row r="32" spans="1:15" s="4" customFormat="1" ht="12.75">
      <c r="A32" s="9" t="s">
        <v>489</v>
      </c>
      <c r="B32" s="27" t="s">
        <v>17</v>
      </c>
      <c r="C32" s="8">
        <v>68</v>
      </c>
      <c r="D32" s="76">
        <v>175908.82</v>
      </c>
      <c r="E32" s="28">
        <v>7800</v>
      </c>
      <c r="F32" s="29">
        <f t="shared" si="0"/>
        <v>1533.5640717948718</v>
      </c>
      <c r="G32" s="30">
        <f t="shared" si="1"/>
        <v>7.921469679907295E-05</v>
      </c>
      <c r="H32" s="7">
        <f t="shared" si="2"/>
        <v>22.55241282051282</v>
      </c>
      <c r="I32" s="7">
        <f t="shared" si="6"/>
        <v>819.5640717948718</v>
      </c>
      <c r="J32" s="7">
        <f t="shared" si="3"/>
        <v>819.5640717948718</v>
      </c>
      <c r="K32" s="7">
        <f>J32/$J$500</f>
        <v>0.000144040230692521</v>
      </c>
      <c r="L32" s="31">
        <f>$B$509*G32</f>
        <v>8618.348447984989</v>
      </c>
      <c r="M32" s="10">
        <f t="shared" si="4"/>
        <v>4252.120060852824</v>
      </c>
      <c r="N32" s="32">
        <f t="shared" si="5"/>
        <v>12870.468508837814</v>
      </c>
      <c r="O32" s="96">
        <v>0</v>
      </c>
    </row>
    <row r="33" spans="1:15" s="4" customFormat="1" ht="12.75">
      <c r="A33" s="26" t="s">
        <v>497</v>
      </c>
      <c r="B33" s="27" t="s">
        <v>256</v>
      </c>
      <c r="C33" s="70">
        <v>33039</v>
      </c>
      <c r="D33" s="75">
        <v>45471759.88</v>
      </c>
      <c r="E33" s="28">
        <v>2462000</v>
      </c>
      <c r="F33" s="29">
        <f t="shared" si="0"/>
        <v>610211.8093725914</v>
      </c>
      <c r="G33" s="30">
        <f t="shared" si="1"/>
        <v>0.03151987214077688</v>
      </c>
      <c r="H33" s="7">
        <f t="shared" si="2"/>
        <v>18.469439431356623</v>
      </c>
      <c r="I33" s="7">
        <f t="shared" si="6"/>
        <v>263302.30937259144</v>
      </c>
      <c r="J33" s="7">
        <f t="shared" si="3"/>
        <v>263302.30937259144</v>
      </c>
      <c r="K33" s="7">
        <f>J33/$J$500</f>
        <v>0.04627597364150208</v>
      </c>
      <c r="L33" s="31">
        <f>$B$509*G33</f>
        <v>3429278.304683592</v>
      </c>
      <c r="M33" s="10">
        <f t="shared" si="4"/>
        <v>1366083.5928301832</v>
      </c>
      <c r="N33" s="32">
        <f t="shared" si="5"/>
        <v>4795361.897513775</v>
      </c>
      <c r="O33" s="96">
        <v>0</v>
      </c>
    </row>
    <row r="34" spans="1:15" s="4" customFormat="1" ht="12.75">
      <c r="A34" s="26" t="s">
        <v>492</v>
      </c>
      <c r="B34" s="27" t="s">
        <v>122</v>
      </c>
      <c r="C34" s="70">
        <v>5235</v>
      </c>
      <c r="D34" s="75">
        <v>13515751.3</v>
      </c>
      <c r="E34" s="28">
        <v>1383750</v>
      </c>
      <c r="F34" s="29">
        <f t="shared" si="0"/>
        <v>51132.761015718155</v>
      </c>
      <c r="G34" s="30">
        <f t="shared" si="1"/>
        <v>0.002641210911793817</v>
      </c>
      <c r="H34" s="7">
        <f t="shared" si="2"/>
        <v>9.76748061427281</v>
      </c>
      <c r="I34" s="7">
        <f t="shared" si="6"/>
        <v>-3834.7389842818425</v>
      </c>
      <c r="J34" s="7">
        <f t="shared" si="3"/>
        <v>0</v>
      </c>
      <c r="K34" s="7">
        <f>J34/$J$500</f>
        <v>0</v>
      </c>
      <c r="L34" s="31">
        <f>$B$509*G34</f>
        <v>287356.7264947942</v>
      </c>
      <c r="M34" s="10">
        <f t="shared" si="4"/>
        <v>0</v>
      </c>
      <c r="N34" s="32">
        <f t="shared" si="5"/>
        <v>287356.7264947942</v>
      </c>
      <c r="O34" s="96">
        <v>0</v>
      </c>
    </row>
    <row r="35" spans="1:15" s="4" customFormat="1" ht="12.75">
      <c r="A35" s="26" t="s">
        <v>502</v>
      </c>
      <c r="B35" s="27" t="s">
        <v>401</v>
      </c>
      <c r="C35" s="70">
        <v>251</v>
      </c>
      <c r="D35" s="75">
        <v>214308.04</v>
      </c>
      <c r="E35" s="28">
        <v>13200</v>
      </c>
      <c r="F35" s="29">
        <f t="shared" si="0"/>
        <v>4075.0998515151514</v>
      </c>
      <c r="G35" s="30">
        <f t="shared" si="1"/>
        <v>0.00021049514989348187</v>
      </c>
      <c r="H35" s="7">
        <f t="shared" si="2"/>
        <v>16.235457575757575</v>
      </c>
      <c r="I35" s="7">
        <f t="shared" si="6"/>
        <v>1439.5998515151514</v>
      </c>
      <c r="J35" s="7">
        <f t="shared" si="3"/>
        <v>1439.5998515151514</v>
      </c>
      <c r="K35" s="7">
        <f>J35/$J$500</f>
        <v>0.0002530129148573285</v>
      </c>
      <c r="L35" s="31">
        <f>$B$509*G35</f>
        <v>22901.31278283309</v>
      </c>
      <c r="M35" s="10">
        <f t="shared" si="4"/>
        <v>7469.033378711154</v>
      </c>
      <c r="N35" s="32">
        <f t="shared" si="5"/>
        <v>30370.346161544243</v>
      </c>
      <c r="O35" s="96">
        <v>0</v>
      </c>
    </row>
    <row r="36" spans="1:15" s="4" customFormat="1" ht="12.75">
      <c r="A36" s="26" t="s">
        <v>499</v>
      </c>
      <c r="B36" s="27" t="s">
        <v>332</v>
      </c>
      <c r="C36" s="70">
        <v>8514</v>
      </c>
      <c r="D36" s="75">
        <v>15963516.04</v>
      </c>
      <c r="E36" s="28">
        <v>893600</v>
      </c>
      <c r="F36" s="29">
        <f t="shared" si="0"/>
        <v>152096.4363972247</v>
      </c>
      <c r="G36" s="30">
        <f t="shared" si="1"/>
        <v>0.007856387167002701</v>
      </c>
      <c r="H36" s="7">
        <f t="shared" si="2"/>
        <v>17.864274888093107</v>
      </c>
      <c r="I36" s="7">
        <f t="shared" si="6"/>
        <v>62699.43639722471</v>
      </c>
      <c r="J36" s="7">
        <f t="shared" si="3"/>
        <v>62699.43639722471</v>
      </c>
      <c r="K36" s="7">
        <f>J36/$J$500</f>
        <v>0.011019567101286645</v>
      </c>
      <c r="L36" s="31">
        <f>$B$509*G36</f>
        <v>854754.0403929098</v>
      </c>
      <c r="M36" s="10">
        <f t="shared" si="4"/>
        <v>325301.633495146</v>
      </c>
      <c r="N36" s="32">
        <f t="shared" si="5"/>
        <v>1180055.6738880558</v>
      </c>
      <c r="O36" s="96">
        <v>0</v>
      </c>
    </row>
    <row r="37" spans="1:15" s="4" customFormat="1" ht="12.75">
      <c r="A37" s="26" t="s">
        <v>502</v>
      </c>
      <c r="B37" s="27" t="s">
        <v>402</v>
      </c>
      <c r="C37" s="70">
        <v>509</v>
      </c>
      <c r="D37" s="75">
        <v>990719</v>
      </c>
      <c r="E37" s="28">
        <v>67250</v>
      </c>
      <c r="F37" s="29">
        <f t="shared" si="0"/>
        <v>7498.527449814126</v>
      </c>
      <c r="G37" s="30">
        <f t="shared" si="1"/>
        <v>0.0003873288304683261</v>
      </c>
      <c r="H37" s="7">
        <f t="shared" si="2"/>
        <v>14.731881040892194</v>
      </c>
      <c r="I37" s="7">
        <f t="shared" si="6"/>
        <v>2154.0274498141266</v>
      </c>
      <c r="J37" s="7">
        <f t="shared" si="3"/>
        <v>2154.0274498141266</v>
      </c>
      <c r="K37" s="7">
        <f>J37/$J$500</f>
        <v>0.0003785751736404887</v>
      </c>
      <c r="L37" s="31">
        <f>$B$509*G37</f>
        <v>42140.34718069646</v>
      </c>
      <c r="M37" s="10">
        <f t="shared" si="4"/>
        <v>11175.676980230955</v>
      </c>
      <c r="N37" s="32">
        <f t="shared" si="5"/>
        <v>53316.024160927416</v>
      </c>
      <c r="O37" s="96">
        <v>0</v>
      </c>
    </row>
    <row r="38" spans="1:15" s="4" customFormat="1" ht="12.75">
      <c r="A38" s="26" t="s">
        <v>498</v>
      </c>
      <c r="B38" s="27" t="s">
        <v>314</v>
      </c>
      <c r="C38" s="70">
        <v>122</v>
      </c>
      <c r="D38" s="75">
        <v>447382.93</v>
      </c>
      <c r="E38" s="28">
        <v>61850</v>
      </c>
      <c r="F38" s="29">
        <f t="shared" si="0"/>
        <v>882.4691586095392</v>
      </c>
      <c r="G38" s="30">
        <f t="shared" si="1"/>
        <v>4.55830493941945E-05</v>
      </c>
      <c r="H38" s="7">
        <f t="shared" si="2"/>
        <v>7.233353759094584</v>
      </c>
      <c r="I38" s="7">
        <f t="shared" si="6"/>
        <v>-398.53084139046075</v>
      </c>
      <c r="J38" s="7">
        <f t="shared" si="3"/>
        <v>0</v>
      </c>
      <c r="K38" s="7">
        <f>J38/$J$500</f>
        <v>0</v>
      </c>
      <c r="L38" s="31">
        <f>$B$509*G38</f>
        <v>4959.314607961444</v>
      </c>
      <c r="M38" s="10">
        <f t="shared" si="4"/>
        <v>0</v>
      </c>
      <c r="N38" s="32">
        <f t="shared" si="5"/>
        <v>4959.314607961444</v>
      </c>
      <c r="O38" s="96">
        <v>0</v>
      </c>
    </row>
    <row r="39" spans="1:15" s="4" customFormat="1" ht="12.75">
      <c r="A39" s="26" t="s">
        <v>502</v>
      </c>
      <c r="B39" s="27" t="s">
        <v>403</v>
      </c>
      <c r="C39" s="70">
        <v>50</v>
      </c>
      <c r="D39" s="75">
        <v>129878.37</v>
      </c>
      <c r="E39" s="28">
        <v>47450</v>
      </c>
      <c r="F39" s="29">
        <f t="shared" si="0"/>
        <v>136.8581348788198</v>
      </c>
      <c r="G39" s="30">
        <f t="shared" si="1"/>
        <v>7.069268156643702E-06</v>
      </c>
      <c r="H39" s="7">
        <f t="shared" si="2"/>
        <v>2.7371626975763963</v>
      </c>
      <c r="I39" s="7">
        <f t="shared" si="6"/>
        <v>-388.14186512118016</v>
      </c>
      <c r="J39" s="7">
        <f t="shared" si="3"/>
        <v>0</v>
      </c>
      <c r="K39" s="7">
        <f>J39/$J$500</f>
        <v>0</v>
      </c>
      <c r="L39" s="31">
        <f>$B$509*G39</f>
        <v>769.1175843383769</v>
      </c>
      <c r="M39" s="10">
        <f t="shared" si="4"/>
        <v>0</v>
      </c>
      <c r="N39" s="32">
        <f t="shared" si="5"/>
        <v>769.1175843383769</v>
      </c>
      <c r="O39" s="96">
        <v>0</v>
      </c>
    </row>
    <row r="40" spans="1:15" s="4" customFormat="1" ht="12.75">
      <c r="A40" s="26" t="s">
        <v>501</v>
      </c>
      <c r="B40" s="27" t="s">
        <v>372</v>
      </c>
      <c r="C40" s="70">
        <v>6668</v>
      </c>
      <c r="D40" s="75">
        <v>12312005.44</v>
      </c>
      <c r="E40" s="28">
        <v>833550</v>
      </c>
      <c r="F40" s="29">
        <f t="shared" si="0"/>
        <v>98490.13529352768</v>
      </c>
      <c r="G40" s="30">
        <f t="shared" si="1"/>
        <v>0.005087408050610644</v>
      </c>
      <c r="H40" s="7">
        <f t="shared" si="2"/>
        <v>14.770566180792994</v>
      </c>
      <c r="I40" s="7">
        <f t="shared" si="6"/>
        <v>28476.13529352768</v>
      </c>
      <c r="J40" s="7">
        <f t="shared" si="3"/>
        <v>28476.13529352768</v>
      </c>
      <c r="K40" s="7">
        <f>J40/$J$500</f>
        <v>0.005004744885812638</v>
      </c>
      <c r="L40" s="31">
        <f>$B$509*G40</f>
        <v>553496.4728636025</v>
      </c>
      <c r="M40" s="10">
        <f t="shared" si="4"/>
        <v>147741.89145699178</v>
      </c>
      <c r="N40" s="32">
        <f t="shared" si="5"/>
        <v>701238.3643205942</v>
      </c>
      <c r="O40" s="96">
        <v>0</v>
      </c>
    </row>
    <row r="41" spans="1:15" s="4" customFormat="1" ht="12.75">
      <c r="A41" s="26" t="s">
        <v>493</v>
      </c>
      <c r="B41" s="27" t="s">
        <v>159</v>
      </c>
      <c r="C41" s="70">
        <v>3189</v>
      </c>
      <c r="D41" s="75">
        <v>6343215</v>
      </c>
      <c r="E41" s="28">
        <v>597050</v>
      </c>
      <c r="F41" s="29">
        <f t="shared" si="0"/>
        <v>33880.7681684951</v>
      </c>
      <c r="G41" s="30">
        <f t="shared" si="1"/>
        <v>0.001750076718115767</v>
      </c>
      <c r="H41" s="7">
        <f t="shared" si="2"/>
        <v>10.624260949669207</v>
      </c>
      <c r="I41" s="7">
        <f t="shared" si="6"/>
        <v>396.26816849510067</v>
      </c>
      <c r="J41" s="7">
        <f t="shared" si="3"/>
        <v>396.26816849510067</v>
      </c>
      <c r="K41" s="7">
        <f>J41/$J$500</f>
        <v>6.964502272669566E-05</v>
      </c>
      <c r="L41" s="31">
        <f>$B$509*G41</f>
        <v>190403.69498206797</v>
      </c>
      <c r="M41" s="10">
        <f t="shared" si="4"/>
        <v>2055.9464314306315</v>
      </c>
      <c r="N41" s="32">
        <f t="shared" si="5"/>
        <v>192459.6414134986</v>
      </c>
      <c r="O41" s="96">
        <v>0</v>
      </c>
    </row>
    <row r="42" spans="1:15" s="4" customFormat="1" ht="12.75">
      <c r="A42" s="26" t="s">
        <v>501</v>
      </c>
      <c r="B42" s="27" t="s">
        <v>373</v>
      </c>
      <c r="C42" s="70">
        <v>942</v>
      </c>
      <c r="D42" s="75">
        <v>592857.98</v>
      </c>
      <c r="E42" s="28">
        <v>62450</v>
      </c>
      <c r="F42" s="29">
        <f t="shared" si="0"/>
        <v>8942.709642273818</v>
      </c>
      <c r="G42" s="30">
        <f t="shared" si="1"/>
        <v>0.00046192659694079013</v>
      </c>
      <c r="H42" s="7">
        <f t="shared" si="2"/>
        <v>9.493322337870296</v>
      </c>
      <c r="I42" s="7">
        <f t="shared" si="6"/>
        <v>-948.2903577261809</v>
      </c>
      <c r="J42" s="7">
        <f t="shared" si="3"/>
        <v>0</v>
      </c>
      <c r="K42" s="7">
        <f>J42/$J$500</f>
        <v>0</v>
      </c>
      <c r="L42" s="31">
        <f>$B$509*G42</f>
        <v>50256.385881593575</v>
      </c>
      <c r="M42" s="10">
        <f t="shared" si="4"/>
        <v>0</v>
      </c>
      <c r="N42" s="32">
        <f t="shared" si="5"/>
        <v>50256.385881593575</v>
      </c>
      <c r="O42" s="96">
        <v>0</v>
      </c>
    </row>
    <row r="43" spans="1:15" s="4" customFormat="1" ht="12.75">
      <c r="A43" s="26" t="s">
        <v>493</v>
      </c>
      <c r="B43" s="27" t="s">
        <v>160</v>
      </c>
      <c r="C43" s="70">
        <v>2732</v>
      </c>
      <c r="D43" s="75">
        <v>1597187</v>
      </c>
      <c r="E43" s="28">
        <v>164900</v>
      </c>
      <c r="F43" s="29">
        <f t="shared" si="0"/>
        <v>26461.58207398423</v>
      </c>
      <c r="G43" s="30">
        <f t="shared" si="1"/>
        <v>0.001366846184888207</v>
      </c>
      <c r="H43" s="7">
        <f t="shared" si="2"/>
        <v>9.685791388720437</v>
      </c>
      <c r="I43" s="7">
        <f t="shared" si="6"/>
        <v>-2224.4179260157657</v>
      </c>
      <c r="J43" s="7">
        <f t="shared" si="3"/>
        <v>0</v>
      </c>
      <c r="K43" s="7">
        <f>J43/$J$500</f>
        <v>0</v>
      </c>
      <c r="L43" s="31">
        <f>$B$509*G43</f>
        <v>148709.23164731904</v>
      </c>
      <c r="M43" s="10">
        <f t="shared" si="4"/>
        <v>0</v>
      </c>
      <c r="N43" s="32">
        <f t="shared" si="5"/>
        <v>148709.23164731904</v>
      </c>
      <c r="O43" s="96">
        <v>0</v>
      </c>
    </row>
    <row r="44" spans="1:15" s="4" customFormat="1" ht="12.75">
      <c r="A44" s="26" t="s">
        <v>503</v>
      </c>
      <c r="B44" s="27" t="s">
        <v>443</v>
      </c>
      <c r="C44" s="70">
        <v>7246</v>
      </c>
      <c r="D44" s="75">
        <v>8796781</v>
      </c>
      <c r="E44" s="28">
        <v>579900</v>
      </c>
      <c r="F44" s="29">
        <f t="shared" si="0"/>
        <v>109918.04643214347</v>
      </c>
      <c r="G44" s="30">
        <f t="shared" si="1"/>
        <v>0.0056777052103717555</v>
      </c>
      <c r="H44" s="7">
        <f t="shared" si="2"/>
        <v>15.169479220555267</v>
      </c>
      <c r="I44" s="7">
        <f t="shared" si="6"/>
        <v>33835.04643214347</v>
      </c>
      <c r="J44" s="7">
        <f t="shared" si="3"/>
        <v>33835.04643214347</v>
      </c>
      <c r="K44" s="7">
        <f>J44/$J$500</f>
        <v>0.005946585582875474</v>
      </c>
      <c r="L44" s="31">
        <f>$B$509*G44</f>
        <v>617719.2347531191</v>
      </c>
      <c r="M44" s="10">
        <f t="shared" si="4"/>
        <v>175545.37179615814</v>
      </c>
      <c r="N44" s="32">
        <f t="shared" si="5"/>
        <v>793264.6065492772</v>
      </c>
      <c r="O44" s="96">
        <v>0</v>
      </c>
    </row>
    <row r="45" spans="1:15" s="4" customFormat="1" ht="12.75">
      <c r="A45" s="26" t="s">
        <v>496</v>
      </c>
      <c r="B45" s="27" t="s">
        <v>220</v>
      </c>
      <c r="C45" s="70">
        <v>2607</v>
      </c>
      <c r="D45" s="75">
        <v>4953314.5</v>
      </c>
      <c r="E45" s="28">
        <v>435500</v>
      </c>
      <c r="F45" s="29">
        <f t="shared" si="0"/>
        <v>29651.64386107922</v>
      </c>
      <c r="G45" s="30">
        <f t="shared" si="1"/>
        <v>0.0015316255911632123</v>
      </c>
      <c r="H45" s="7">
        <f t="shared" si="2"/>
        <v>11.373856486796786</v>
      </c>
      <c r="I45" s="7">
        <f t="shared" si="6"/>
        <v>2278.143861079221</v>
      </c>
      <c r="J45" s="7">
        <f t="shared" si="3"/>
        <v>2278.143861079221</v>
      </c>
      <c r="K45" s="7">
        <f>J45/$J$500</f>
        <v>0.00040038891234208784</v>
      </c>
      <c r="L45" s="31">
        <f>$B$509*G45</f>
        <v>166636.7930433086</v>
      </c>
      <c r="M45" s="10">
        <f t="shared" si="4"/>
        <v>11819.626489956974</v>
      </c>
      <c r="N45" s="32">
        <f t="shared" si="5"/>
        <v>178456.41953326558</v>
      </c>
      <c r="O45" s="96">
        <v>0</v>
      </c>
    </row>
    <row r="46" spans="1:15" s="4" customFormat="1" ht="12.75">
      <c r="A46" s="26" t="s">
        <v>503</v>
      </c>
      <c r="B46" s="27" t="s">
        <v>444</v>
      </c>
      <c r="C46" s="70">
        <v>21277</v>
      </c>
      <c r="D46" s="75">
        <v>36760561.54</v>
      </c>
      <c r="E46" s="28">
        <v>2290750</v>
      </c>
      <c r="F46" s="29">
        <f t="shared" si="0"/>
        <v>341440.3439426301</v>
      </c>
      <c r="G46" s="30">
        <f t="shared" si="1"/>
        <v>0.017636754680051235</v>
      </c>
      <c r="H46" s="7">
        <f t="shared" si="2"/>
        <v>16.047391264869585</v>
      </c>
      <c r="I46" s="7">
        <f t="shared" si="6"/>
        <v>118031.84394263016</v>
      </c>
      <c r="J46" s="7">
        <f t="shared" si="3"/>
        <v>118031.84394263016</v>
      </c>
      <c r="K46" s="7">
        <f>J46/$J$500</f>
        <v>0.020744362296564095</v>
      </c>
      <c r="L46" s="31">
        <f>$B$509*G46</f>
        <v>1918832.0282264892</v>
      </c>
      <c r="M46" s="10">
        <f t="shared" si="4"/>
        <v>612381.1288466587</v>
      </c>
      <c r="N46" s="32">
        <f t="shared" si="5"/>
        <v>2531213.157073148</v>
      </c>
      <c r="O46" s="96">
        <v>0</v>
      </c>
    </row>
    <row r="47" spans="1:15" s="4" customFormat="1" ht="12.75">
      <c r="A47" s="26" t="s">
        <v>500</v>
      </c>
      <c r="B47" s="27" t="s">
        <v>343</v>
      </c>
      <c r="C47" s="70">
        <v>922</v>
      </c>
      <c r="D47" s="75">
        <v>1030619.79</v>
      </c>
      <c r="E47" s="28">
        <v>55400</v>
      </c>
      <c r="F47" s="29">
        <f t="shared" si="0"/>
        <v>17152.192172924188</v>
      </c>
      <c r="G47" s="30">
        <f t="shared" si="1"/>
        <v>0.0008859790910642573</v>
      </c>
      <c r="H47" s="7">
        <f t="shared" si="2"/>
        <v>18.603245306859208</v>
      </c>
      <c r="I47" s="7">
        <f t="shared" si="6"/>
        <v>7471.192172924189</v>
      </c>
      <c r="J47" s="7">
        <f t="shared" si="3"/>
        <v>7471.192172924189</v>
      </c>
      <c r="K47" s="7">
        <f>J47/$J$500</f>
        <v>0.0013130788441949991</v>
      </c>
      <c r="L47" s="31">
        <f>$B$509*G47</f>
        <v>96392.17005133007</v>
      </c>
      <c r="M47" s="10">
        <f t="shared" si="4"/>
        <v>38762.5656251667</v>
      </c>
      <c r="N47" s="32">
        <f t="shared" si="5"/>
        <v>135154.73567649678</v>
      </c>
      <c r="O47" s="96">
        <v>0</v>
      </c>
    </row>
    <row r="48" spans="1:15" s="4" customFormat="1" ht="12.75">
      <c r="A48" s="9" t="s">
        <v>489</v>
      </c>
      <c r="B48" s="27" t="s">
        <v>18</v>
      </c>
      <c r="C48" s="8">
        <v>1027</v>
      </c>
      <c r="D48" s="76">
        <v>421227.33</v>
      </c>
      <c r="E48" s="28">
        <v>31700</v>
      </c>
      <c r="F48" s="29">
        <f t="shared" si="0"/>
        <v>13646.702457728707</v>
      </c>
      <c r="G48" s="30">
        <f t="shared" si="1"/>
        <v>0.0007049065750679242</v>
      </c>
      <c r="H48" s="7">
        <f t="shared" si="2"/>
        <v>13.287928391167194</v>
      </c>
      <c r="I48" s="7">
        <f t="shared" si="6"/>
        <v>2863.202457728708</v>
      </c>
      <c r="J48" s="7">
        <f t="shared" si="3"/>
        <v>2863.202457728708</v>
      </c>
      <c r="K48" s="7">
        <f>J48/$J$500</f>
        <v>0.000503214277838499</v>
      </c>
      <c r="L48" s="31">
        <f>$B$509*G48</f>
        <v>76691.9616270267</v>
      </c>
      <c r="M48" s="10">
        <f t="shared" si="4"/>
        <v>14855.068722239625</v>
      </c>
      <c r="N48" s="32">
        <f t="shared" si="5"/>
        <v>91547.03034926632</v>
      </c>
      <c r="O48" s="96">
        <v>0</v>
      </c>
    </row>
    <row r="49" spans="1:15" s="4" customFormat="1" ht="12.75">
      <c r="A49" s="26" t="s">
        <v>492</v>
      </c>
      <c r="B49" s="27" t="s">
        <v>123</v>
      </c>
      <c r="C49" s="70">
        <v>2686</v>
      </c>
      <c r="D49" s="75">
        <v>5141612.97</v>
      </c>
      <c r="E49" s="28">
        <v>722200</v>
      </c>
      <c r="F49" s="29">
        <f t="shared" si="0"/>
        <v>19122.64253312102</v>
      </c>
      <c r="G49" s="30">
        <f t="shared" si="1"/>
        <v>0.0009877607060038477</v>
      </c>
      <c r="H49" s="7">
        <f t="shared" si="2"/>
        <v>7.119375477707006</v>
      </c>
      <c r="I49" s="7">
        <f t="shared" si="6"/>
        <v>-9080.35746687898</v>
      </c>
      <c r="J49" s="7">
        <f t="shared" si="3"/>
        <v>0</v>
      </c>
      <c r="K49" s="7">
        <f>J49/$J$500</f>
        <v>0</v>
      </c>
      <c r="L49" s="31">
        <f>$B$509*G49</f>
        <v>107465.73920697557</v>
      </c>
      <c r="M49" s="10">
        <f t="shared" si="4"/>
        <v>0</v>
      </c>
      <c r="N49" s="32">
        <f t="shared" si="5"/>
        <v>107465.73920697557</v>
      </c>
      <c r="O49" s="96">
        <v>0</v>
      </c>
    </row>
    <row r="50" spans="1:15" s="4" customFormat="1" ht="12.75">
      <c r="A50" s="26" t="s">
        <v>495</v>
      </c>
      <c r="B50" s="27" t="s">
        <v>203</v>
      </c>
      <c r="C50" s="70">
        <v>3120</v>
      </c>
      <c r="D50" s="75">
        <v>7415371.18</v>
      </c>
      <c r="E50" s="28">
        <v>955300</v>
      </c>
      <c r="F50" s="29">
        <f t="shared" si="0"/>
        <v>24218.52620286821</v>
      </c>
      <c r="G50" s="30">
        <f t="shared" si="1"/>
        <v>0.0012509834087566058</v>
      </c>
      <c r="H50" s="7">
        <f t="shared" si="2"/>
        <v>7.762348141944939</v>
      </c>
      <c r="I50" s="7">
        <f t="shared" si="6"/>
        <v>-8541.473797131792</v>
      </c>
      <c r="J50" s="7">
        <f t="shared" si="3"/>
        <v>0</v>
      </c>
      <c r="K50" s="7">
        <f>J50/$J$500</f>
        <v>0</v>
      </c>
      <c r="L50" s="31">
        <f>$B$509*G50</f>
        <v>136103.66958368057</v>
      </c>
      <c r="M50" s="10">
        <f t="shared" si="4"/>
        <v>0</v>
      </c>
      <c r="N50" s="32">
        <f t="shared" si="5"/>
        <v>136103.66958368057</v>
      </c>
      <c r="O50" s="96">
        <v>0</v>
      </c>
    </row>
    <row r="51" spans="1:15" s="4" customFormat="1" ht="12.75">
      <c r="A51" s="26" t="s">
        <v>495</v>
      </c>
      <c r="B51" s="27" t="s">
        <v>204</v>
      </c>
      <c r="C51" s="70">
        <v>2165</v>
      </c>
      <c r="D51" s="75">
        <v>6192601</v>
      </c>
      <c r="E51" s="28">
        <v>755900</v>
      </c>
      <c r="F51" s="29">
        <f t="shared" si="0"/>
        <v>17736.448161132426</v>
      </c>
      <c r="G51" s="30">
        <f t="shared" si="1"/>
        <v>0.0009161582415869939</v>
      </c>
      <c r="H51" s="7">
        <f t="shared" si="2"/>
        <v>8.192354808837148</v>
      </c>
      <c r="I51" s="7">
        <f t="shared" si="6"/>
        <v>-4996.051838867574</v>
      </c>
      <c r="J51" s="7">
        <f t="shared" si="3"/>
        <v>0</v>
      </c>
      <c r="K51" s="7">
        <f>J51/$J$500</f>
        <v>0</v>
      </c>
      <c r="L51" s="31">
        <f>$B$509*G51</f>
        <v>99675.58140779665</v>
      </c>
      <c r="M51" s="10">
        <f t="shared" si="4"/>
        <v>0</v>
      </c>
      <c r="N51" s="32">
        <f t="shared" si="5"/>
        <v>99675.58140779665</v>
      </c>
      <c r="O51" s="96">
        <v>0</v>
      </c>
    </row>
    <row r="52" spans="1:15" s="4" customFormat="1" ht="12.75">
      <c r="A52" s="26" t="s">
        <v>499</v>
      </c>
      <c r="B52" s="27" t="s">
        <v>333</v>
      </c>
      <c r="C52" s="70">
        <v>3061</v>
      </c>
      <c r="D52" s="75">
        <v>2560718.57</v>
      </c>
      <c r="E52" s="28">
        <v>222300</v>
      </c>
      <c r="F52" s="29">
        <f t="shared" si="0"/>
        <v>35260.276845569046</v>
      </c>
      <c r="G52" s="30">
        <f t="shared" si="1"/>
        <v>0.0018213338397423877</v>
      </c>
      <c r="H52" s="7">
        <f t="shared" si="2"/>
        <v>11.519201844354475</v>
      </c>
      <c r="I52" s="7">
        <f t="shared" si="6"/>
        <v>3119.776845569048</v>
      </c>
      <c r="J52" s="7">
        <f t="shared" si="3"/>
        <v>3119.776845569048</v>
      </c>
      <c r="K52" s="7">
        <f>J52/$J$500</f>
        <v>0.0005483078041242205</v>
      </c>
      <c r="L52" s="31">
        <f>$B$509*G52</f>
        <v>198156.28040363902</v>
      </c>
      <c r="M52" s="10">
        <f t="shared" si="4"/>
        <v>16186.246038550784</v>
      </c>
      <c r="N52" s="32">
        <f t="shared" si="5"/>
        <v>214342.5264421898</v>
      </c>
      <c r="O52" s="96">
        <v>0</v>
      </c>
    </row>
    <row r="53" spans="1:15" s="4" customFormat="1" ht="12.75">
      <c r="A53" s="26" t="s">
        <v>499</v>
      </c>
      <c r="B53" s="27" t="s">
        <v>334</v>
      </c>
      <c r="C53" s="70">
        <v>2889</v>
      </c>
      <c r="D53" s="75">
        <v>3275751.82</v>
      </c>
      <c r="E53" s="28">
        <v>233250</v>
      </c>
      <c r="F53" s="29">
        <f t="shared" si="0"/>
        <v>40572.97752617363</v>
      </c>
      <c r="G53" s="30">
        <f t="shared" si="1"/>
        <v>0.002095756005296754</v>
      </c>
      <c r="H53" s="7">
        <f t="shared" si="2"/>
        <v>14.043952068595926</v>
      </c>
      <c r="I53" s="7">
        <f t="shared" si="6"/>
        <v>10238.47752617363</v>
      </c>
      <c r="J53" s="7">
        <f t="shared" si="3"/>
        <v>10238.47752617363</v>
      </c>
      <c r="K53" s="7">
        <f>J53/$J$500</f>
        <v>0.0017994354749842627</v>
      </c>
      <c r="L53" s="31">
        <f>$B$509*G53</f>
        <v>228012.68256341893</v>
      </c>
      <c r="M53" s="10">
        <f t="shared" si="4"/>
        <v>53119.9904679693</v>
      </c>
      <c r="N53" s="32">
        <f t="shared" si="5"/>
        <v>281132.6730313882</v>
      </c>
      <c r="O53" s="96">
        <v>0</v>
      </c>
    </row>
    <row r="54" spans="1:15" s="4" customFormat="1" ht="12.75">
      <c r="A54" s="26" t="s">
        <v>498</v>
      </c>
      <c r="B54" s="27" t="s">
        <v>315</v>
      </c>
      <c r="C54" s="70">
        <v>116</v>
      </c>
      <c r="D54" s="75">
        <v>281058.81</v>
      </c>
      <c r="E54" s="28">
        <v>74350</v>
      </c>
      <c r="F54" s="29">
        <f t="shared" si="0"/>
        <v>438.5046665770007</v>
      </c>
      <c r="G54" s="30">
        <f t="shared" si="1"/>
        <v>2.265051382380191E-05</v>
      </c>
      <c r="H54" s="7">
        <f t="shared" si="2"/>
        <v>3.780212642905178</v>
      </c>
      <c r="I54" s="7">
        <f t="shared" si="6"/>
        <v>-779.4953334229992</v>
      </c>
      <c r="J54" s="7">
        <f t="shared" si="3"/>
        <v>0</v>
      </c>
      <c r="K54" s="7">
        <f>J54/$J$500</f>
        <v>0</v>
      </c>
      <c r="L54" s="31">
        <f>$B$509*G54</f>
        <v>2464.3156957928322</v>
      </c>
      <c r="M54" s="10">
        <f t="shared" si="4"/>
        <v>0</v>
      </c>
      <c r="N54" s="32">
        <f t="shared" si="5"/>
        <v>2464.3156957928322</v>
      </c>
      <c r="O54" s="96">
        <v>0</v>
      </c>
    </row>
    <row r="55" spans="1:15" s="4" customFormat="1" ht="12.75">
      <c r="A55" s="26" t="s">
        <v>497</v>
      </c>
      <c r="B55" s="27" t="s">
        <v>257</v>
      </c>
      <c r="C55" s="70">
        <v>1290</v>
      </c>
      <c r="D55" s="75">
        <v>792081.97</v>
      </c>
      <c r="E55" s="28">
        <v>58250</v>
      </c>
      <c r="F55" s="29">
        <f t="shared" si="0"/>
        <v>17541.3861167382</v>
      </c>
      <c r="G55" s="30">
        <f t="shared" si="1"/>
        <v>0.0009060825095143121</v>
      </c>
      <c r="H55" s="7">
        <f t="shared" si="2"/>
        <v>13.59797373390558</v>
      </c>
      <c r="I55" s="7">
        <f t="shared" si="6"/>
        <v>3996.3861167381974</v>
      </c>
      <c r="J55" s="7">
        <f t="shared" si="3"/>
        <v>3996.3861167381974</v>
      </c>
      <c r="K55" s="7">
        <f>J55/$J$500</f>
        <v>0.0007023738570319305</v>
      </c>
      <c r="L55" s="31">
        <f>$B$509*G55</f>
        <v>98579.36854099532</v>
      </c>
      <c r="M55" s="10">
        <f t="shared" si="4"/>
        <v>20734.33202199889</v>
      </c>
      <c r="N55" s="32">
        <f t="shared" si="5"/>
        <v>119313.7005629942</v>
      </c>
      <c r="O55" s="96">
        <v>0</v>
      </c>
    </row>
    <row r="56" spans="1:15" s="4" customFormat="1" ht="12.75">
      <c r="A56" s="26" t="s">
        <v>497</v>
      </c>
      <c r="B56" s="27" t="s">
        <v>258</v>
      </c>
      <c r="C56" s="70">
        <v>1492</v>
      </c>
      <c r="D56" s="75">
        <v>1445109.6</v>
      </c>
      <c r="E56" s="28">
        <v>107500</v>
      </c>
      <c r="F56" s="29">
        <f t="shared" si="0"/>
        <v>20056.776960000003</v>
      </c>
      <c r="G56" s="30">
        <f t="shared" si="1"/>
        <v>0.0010360124724319623</v>
      </c>
      <c r="H56" s="7">
        <f t="shared" si="2"/>
        <v>13.44288</v>
      </c>
      <c r="I56" s="7">
        <f t="shared" si="6"/>
        <v>4390.776960000001</v>
      </c>
      <c r="J56" s="7">
        <f t="shared" si="3"/>
        <v>4390.776960000001</v>
      </c>
      <c r="K56" s="7">
        <f>J56/$J$500</f>
        <v>0.0007716889356224749</v>
      </c>
      <c r="L56" s="31">
        <f>$B$509*G56</f>
        <v>112715.40313440403</v>
      </c>
      <c r="M56" s="10">
        <f t="shared" si="4"/>
        <v>22780.538382384475</v>
      </c>
      <c r="N56" s="32">
        <f t="shared" si="5"/>
        <v>135495.9415167885</v>
      </c>
      <c r="O56" s="96">
        <v>0</v>
      </c>
    </row>
    <row r="57" spans="1:15" s="4" customFormat="1" ht="12.75">
      <c r="A57" s="26" t="s">
        <v>495</v>
      </c>
      <c r="B57" s="27" t="s">
        <v>205</v>
      </c>
      <c r="C57" s="70">
        <v>806</v>
      </c>
      <c r="D57" s="75">
        <v>1932408.12</v>
      </c>
      <c r="E57" s="28">
        <v>205550</v>
      </c>
      <c r="F57" s="29">
        <f t="shared" si="0"/>
        <v>7577.333713062515</v>
      </c>
      <c r="G57" s="30">
        <f t="shared" si="1"/>
        <v>0.0003913994880716845</v>
      </c>
      <c r="H57" s="7">
        <f t="shared" si="2"/>
        <v>9.401158452931162</v>
      </c>
      <c r="I57" s="7">
        <f t="shared" si="6"/>
        <v>-885.6662869374837</v>
      </c>
      <c r="J57" s="7">
        <f t="shared" si="3"/>
        <v>0</v>
      </c>
      <c r="K57" s="7">
        <f>J57/$J$500</f>
        <v>0</v>
      </c>
      <c r="L57" s="31">
        <f>$B$509*G57</f>
        <v>42583.22390756405</v>
      </c>
      <c r="M57" s="10">
        <f t="shared" si="4"/>
        <v>0</v>
      </c>
      <c r="N57" s="32">
        <f t="shared" si="5"/>
        <v>42583.22390756405</v>
      </c>
      <c r="O57" s="96">
        <v>0</v>
      </c>
    </row>
    <row r="58" spans="1:15" s="4" customFormat="1" ht="12.75">
      <c r="A58" s="26" t="s">
        <v>497</v>
      </c>
      <c r="B58" s="27" t="s">
        <v>259</v>
      </c>
      <c r="C58" s="70">
        <v>9482</v>
      </c>
      <c r="D58" s="75">
        <v>12558376</v>
      </c>
      <c r="E58" s="28">
        <v>716000</v>
      </c>
      <c r="F58" s="29">
        <f t="shared" si="0"/>
        <v>166310.78384357542</v>
      </c>
      <c r="G58" s="30">
        <f t="shared" si="1"/>
        <v>0.00859061486825649</v>
      </c>
      <c r="H58" s="7">
        <f t="shared" si="2"/>
        <v>17.5396312849162</v>
      </c>
      <c r="I58" s="7">
        <f t="shared" si="6"/>
        <v>66749.78384357541</v>
      </c>
      <c r="J58" s="7">
        <f t="shared" si="3"/>
        <v>66749.78384357541</v>
      </c>
      <c r="K58" s="7">
        <f>J58/$J$500</f>
        <v>0.011731424783480455</v>
      </c>
      <c r="L58" s="31">
        <f>$B$509*G58</f>
        <v>934636.0626093001</v>
      </c>
      <c r="M58" s="10">
        <f t="shared" si="4"/>
        <v>346315.93148936366</v>
      </c>
      <c r="N58" s="32">
        <f t="shared" si="5"/>
        <v>1280951.9940986638</v>
      </c>
      <c r="O58" s="96">
        <v>0</v>
      </c>
    </row>
    <row r="59" spans="1:15" s="4" customFormat="1" ht="12.75">
      <c r="A59" s="9" t="s">
        <v>489</v>
      </c>
      <c r="B59" s="27" t="s">
        <v>19</v>
      </c>
      <c r="C59" s="8">
        <v>610</v>
      </c>
      <c r="D59" s="76">
        <v>493278.92</v>
      </c>
      <c r="E59" s="28">
        <v>35050</v>
      </c>
      <c r="F59" s="29">
        <f t="shared" si="0"/>
        <v>8584.882773181169</v>
      </c>
      <c r="G59" s="30">
        <f t="shared" si="1"/>
        <v>0.0004434434129232089</v>
      </c>
      <c r="H59" s="7">
        <f t="shared" si="2"/>
        <v>14.073578316690442</v>
      </c>
      <c r="I59" s="7">
        <f t="shared" si="6"/>
        <v>2179.88277318117</v>
      </c>
      <c r="J59" s="7">
        <f t="shared" si="3"/>
        <v>2179.88277318117</v>
      </c>
      <c r="K59" s="7">
        <f>J59/$J$500</f>
        <v>0.0003831193049300198</v>
      </c>
      <c r="L59" s="31">
        <f>$B$509*G59</f>
        <v>48245.4645913715</v>
      </c>
      <c r="M59" s="10">
        <f t="shared" si="4"/>
        <v>11309.821390597881</v>
      </c>
      <c r="N59" s="32">
        <f t="shared" si="5"/>
        <v>59555.285981969384</v>
      </c>
      <c r="O59" s="96">
        <v>0</v>
      </c>
    </row>
    <row r="60" spans="1:15" s="4" customFormat="1" ht="12.75">
      <c r="A60" s="26" t="s">
        <v>490</v>
      </c>
      <c r="B60" s="27" t="s">
        <v>77</v>
      </c>
      <c r="C60" s="72">
        <v>5210</v>
      </c>
      <c r="D60" s="76">
        <v>12312698.57</v>
      </c>
      <c r="E60" s="28">
        <v>968850</v>
      </c>
      <c r="F60" s="29">
        <f t="shared" si="0"/>
        <v>66211.6525258812</v>
      </c>
      <c r="G60" s="30">
        <f t="shared" si="1"/>
        <v>0.0034200957598495506</v>
      </c>
      <c r="H60" s="7">
        <f t="shared" si="2"/>
        <v>12.708570542395623</v>
      </c>
      <c r="I60" s="7">
        <f t="shared" si="6"/>
        <v>11506.652525881198</v>
      </c>
      <c r="J60" s="7">
        <f t="shared" si="3"/>
        <v>11506.652525881198</v>
      </c>
      <c r="K60" s="7">
        <f>J60/$J$500</f>
        <v>0.0020223200862097357</v>
      </c>
      <c r="L60" s="31">
        <f>$B$509*G60</f>
        <v>372097.32757828804</v>
      </c>
      <c r="M60" s="10">
        <f t="shared" si="4"/>
        <v>59699.62535254759</v>
      </c>
      <c r="N60" s="32">
        <f t="shared" si="5"/>
        <v>431796.95293083566</v>
      </c>
      <c r="O60" s="96">
        <v>0</v>
      </c>
    </row>
    <row r="61" spans="1:15" s="4" customFormat="1" ht="12.75">
      <c r="A61" s="26" t="s">
        <v>500</v>
      </c>
      <c r="B61" s="27" t="s">
        <v>344</v>
      </c>
      <c r="C61" s="70">
        <v>70</v>
      </c>
      <c r="D61" s="75">
        <v>168799.68</v>
      </c>
      <c r="E61" s="28">
        <v>11200</v>
      </c>
      <c r="F61" s="29">
        <f t="shared" si="0"/>
        <v>1054.998</v>
      </c>
      <c r="G61" s="30">
        <f t="shared" si="1"/>
        <v>5.449485171872676E-05</v>
      </c>
      <c r="H61" s="7">
        <f t="shared" si="2"/>
        <v>15.071399999999999</v>
      </c>
      <c r="I61" s="7">
        <f t="shared" si="6"/>
        <v>319.99799999999993</v>
      </c>
      <c r="J61" s="7">
        <f t="shared" si="3"/>
        <v>319.99799999999993</v>
      </c>
      <c r="K61" s="7">
        <f>J61/$J$500</f>
        <v>5.62403689075841E-05</v>
      </c>
      <c r="L61" s="31">
        <f>$B$509*G61</f>
        <v>5928.895012052324</v>
      </c>
      <c r="M61" s="10">
        <f t="shared" si="4"/>
        <v>1660.2361695198165</v>
      </c>
      <c r="N61" s="32">
        <f t="shared" si="5"/>
        <v>7589.13118157214</v>
      </c>
      <c r="O61" s="96">
        <v>0</v>
      </c>
    </row>
    <row r="62" spans="1:15" s="4" customFormat="1" ht="12.75">
      <c r="A62" s="26" t="s">
        <v>495</v>
      </c>
      <c r="B62" s="27" t="s">
        <v>206</v>
      </c>
      <c r="C62" s="70">
        <v>2755</v>
      </c>
      <c r="D62" s="75">
        <v>6169125.75</v>
      </c>
      <c r="E62" s="28">
        <v>1067050</v>
      </c>
      <c r="F62" s="29">
        <f t="shared" si="0"/>
        <v>15927.970986598566</v>
      </c>
      <c r="G62" s="30">
        <f t="shared" si="1"/>
        <v>0.0008227431872808012</v>
      </c>
      <c r="H62" s="7">
        <f t="shared" si="2"/>
        <v>5.781477672086594</v>
      </c>
      <c r="I62" s="7">
        <f t="shared" si="6"/>
        <v>-12999.529013401434</v>
      </c>
      <c r="J62" s="7">
        <f t="shared" si="3"/>
        <v>0</v>
      </c>
      <c r="K62" s="7">
        <f>J62/$J$500</f>
        <v>0</v>
      </c>
      <c r="L62" s="31">
        <f>$B$509*G62</f>
        <v>89512.27180957534</v>
      </c>
      <c r="M62" s="10">
        <f t="shared" si="4"/>
        <v>0</v>
      </c>
      <c r="N62" s="32">
        <f t="shared" si="5"/>
        <v>89512.27180957534</v>
      </c>
      <c r="O62" s="96">
        <v>0</v>
      </c>
    </row>
    <row r="63" spans="1:15" s="4" customFormat="1" ht="12.75">
      <c r="A63" s="26" t="s">
        <v>492</v>
      </c>
      <c r="B63" s="27" t="s">
        <v>124</v>
      </c>
      <c r="C63" s="70">
        <v>824</v>
      </c>
      <c r="D63" s="75">
        <v>2205412.44</v>
      </c>
      <c r="E63" s="28">
        <v>363500</v>
      </c>
      <c r="F63" s="29">
        <f t="shared" si="0"/>
        <v>4999.3393412929845</v>
      </c>
      <c r="G63" s="30">
        <f t="shared" si="1"/>
        <v>0.0002582358033810095</v>
      </c>
      <c r="H63" s="7">
        <f t="shared" si="2"/>
        <v>6.067159394773039</v>
      </c>
      <c r="I63" s="7">
        <f t="shared" si="6"/>
        <v>-3652.6606587070155</v>
      </c>
      <c r="J63" s="7">
        <f t="shared" si="3"/>
        <v>0</v>
      </c>
      <c r="K63" s="7">
        <f>J63/$J$500</f>
        <v>0</v>
      </c>
      <c r="L63" s="31">
        <f>$B$509*G63</f>
        <v>28095.368980935433</v>
      </c>
      <c r="M63" s="10">
        <f t="shared" si="4"/>
        <v>0</v>
      </c>
      <c r="N63" s="32">
        <f t="shared" si="5"/>
        <v>28095.368980935433</v>
      </c>
      <c r="O63" s="96">
        <v>0</v>
      </c>
    </row>
    <row r="64" spans="1:15" s="4" customFormat="1" ht="12.75">
      <c r="A64" s="26" t="s">
        <v>501</v>
      </c>
      <c r="B64" s="27" t="s">
        <v>374</v>
      </c>
      <c r="C64" s="70">
        <v>1078</v>
      </c>
      <c r="D64" s="75">
        <v>877382</v>
      </c>
      <c r="E64" s="28">
        <v>69150</v>
      </c>
      <c r="F64" s="29">
        <f t="shared" si="0"/>
        <v>13677.770007230658</v>
      </c>
      <c r="G64" s="30">
        <f t="shared" si="1"/>
        <v>0.0007065113378289655</v>
      </c>
      <c r="H64" s="7">
        <f t="shared" si="2"/>
        <v>12.688098336948663</v>
      </c>
      <c r="I64" s="7">
        <f t="shared" si="6"/>
        <v>2358.7700072306584</v>
      </c>
      <c r="J64" s="7">
        <f t="shared" si="3"/>
        <v>2358.7700072306584</v>
      </c>
      <c r="K64" s="7">
        <f>J64/$J$500</f>
        <v>0.0004145591390408598</v>
      </c>
      <c r="L64" s="31">
        <f>$B$509*G64</f>
        <v>76866.5555497439</v>
      </c>
      <c r="M64" s="10">
        <f t="shared" si="4"/>
        <v>12237.936742051073</v>
      </c>
      <c r="N64" s="32">
        <f t="shared" si="5"/>
        <v>89104.49229179497</v>
      </c>
      <c r="O64" s="96">
        <v>0</v>
      </c>
    </row>
    <row r="65" spans="1:15" s="4" customFormat="1" ht="12.75">
      <c r="A65" s="26" t="s">
        <v>492</v>
      </c>
      <c r="B65" s="27" t="s">
        <v>125</v>
      </c>
      <c r="C65" s="70">
        <v>934</v>
      </c>
      <c r="D65" s="75">
        <v>2301176.06</v>
      </c>
      <c r="E65" s="28">
        <v>428900</v>
      </c>
      <c r="F65" s="29">
        <f t="shared" si="0"/>
        <v>5011.187782793192</v>
      </c>
      <c r="G65" s="30">
        <f t="shared" si="1"/>
        <v>0.00025884782261009987</v>
      </c>
      <c r="H65" s="7">
        <f t="shared" si="2"/>
        <v>5.3652974119841454</v>
      </c>
      <c r="I65" s="7">
        <f t="shared" si="6"/>
        <v>-4795.812217206808</v>
      </c>
      <c r="J65" s="7">
        <f t="shared" si="3"/>
        <v>0</v>
      </c>
      <c r="K65" s="7">
        <f>J65/$J$500</f>
        <v>0</v>
      </c>
      <c r="L65" s="31">
        <f>$B$509*G65</f>
        <v>28161.95504622767</v>
      </c>
      <c r="M65" s="10">
        <f t="shared" si="4"/>
        <v>0</v>
      </c>
      <c r="N65" s="32">
        <f t="shared" si="5"/>
        <v>28161.95504622767</v>
      </c>
      <c r="O65" s="96">
        <v>0</v>
      </c>
    </row>
    <row r="66" spans="1:15" s="4" customFormat="1" ht="12.75">
      <c r="A66" s="26" t="s">
        <v>496</v>
      </c>
      <c r="B66" s="27" t="s">
        <v>221</v>
      </c>
      <c r="C66" s="70">
        <v>1597</v>
      </c>
      <c r="D66" s="75">
        <v>2150825.77</v>
      </c>
      <c r="E66" s="28">
        <v>170500</v>
      </c>
      <c r="F66" s="29">
        <f t="shared" si="0"/>
        <v>20145.857798768327</v>
      </c>
      <c r="G66" s="30">
        <f t="shared" si="1"/>
        <v>0.0010406138528134036</v>
      </c>
      <c r="H66" s="7">
        <f t="shared" si="2"/>
        <v>12.614813900293255</v>
      </c>
      <c r="I66" s="7">
        <f t="shared" si="6"/>
        <v>3377.357798768328</v>
      </c>
      <c r="J66" s="7">
        <f t="shared" si="3"/>
        <v>3377.357798768328</v>
      </c>
      <c r="K66" s="7">
        <f>J66/$J$500</f>
        <v>0.0005935782365378439</v>
      </c>
      <c r="L66" s="31">
        <f>$B$509*G66</f>
        <v>113216.02108879159</v>
      </c>
      <c r="M66" s="10">
        <f t="shared" si="4"/>
        <v>17522.645688176206</v>
      </c>
      <c r="N66" s="32">
        <f t="shared" si="5"/>
        <v>130738.66677696779</v>
      </c>
      <c r="O66" s="96">
        <v>0</v>
      </c>
    </row>
    <row r="67" spans="1:15" s="4" customFormat="1" ht="12.75">
      <c r="A67" s="26" t="s">
        <v>498</v>
      </c>
      <c r="B67" s="27" t="s">
        <v>316</v>
      </c>
      <c r="C67" s="70">
        <v>1250</v>
      </c>
      <c r="D67" s="75">
        <v>958092.16</v>
      </c>
      <c r="E67" s="28">
        <v>54500</v>
      </c>
      <c r="F67" s="29">
        <f t="shared" si="0"/>
        <v>21974.590825688072</v>
      </c>
      <c r="G67" s="30">
        <f t="shared" si="1"/>
        <v>0.0011350752026312513</v>
      </c>
      <c r="H67" s="7">
        <f t="shared" si="2"/>
        <v>17.57967266055046</v>
      </c>
      <c r="I67" s="7">
        <f t="shared" si="6"/>
        <v>8849.590825688076</v>
      </c>
      <c r="J67" s="7">
        <f t="shared" si="3"/>
        <v>8849.590825688076</v>
      </c>
      <c r="K67" s="7">
        <f>J67/$J$500</f>
        <v>0.0015553355105902824</v>
      </c>
      <c r="L67" s="31">
        <f>$B$509*G67</f>
        <v>123493.16485748102</v>
      </c>
      <c r="M67" s="10">
        <f t="shared" si="4"/>
        <v>45914.07063249796</v>
      </c>
      <c r="N67" s="32">
        <f t="shared" si="5"/>
        <v>169407.23548997898</v>
      </c>
      <c r="O67" s="96">
        <v>0</v>
      </c>
    </row>
    <row r="68" spans="1:15" s="4" customFormat="1" ht="12.75">
      <c r="A68" s="26" t="s">
        <v>490</v>
      </c>
      <c r="B68" s="27" t="s">
        <v>78</v>
      </c>
      <c r="C68" s="72">
        <v>20278</v>
      </c>
      <c r="D68" s="76">
        <v>30366052</v>
      </c>
      <c r="E68" s="28">
        <v>1983450</v>
      </c>
      <c r="F68" s="29">
        <f t="shared" si="0"/>
        <v>310450.3781068341</v>
      </c>
      <c r="G68" s="30">
        <f t="shared" si="1"/>
        <v>0.016035999424600406</v>
      </c>
      <c r="H68" s="7">
        <f t="shared" si="2"/>
        <v>15.309713882376666</v>
      </c>
      <c r="I68" s="7">
        <f t="shared" si="6"/>
        <v>97531.37810683403</v>
      </c>
      <c r="J68" s="7">
        <f t="shared" si="3"/>
        <v>97531.37810683403</v>
      </c>
      <c r="K68" s="7">
        <f>J68/$J$500</f>
        <v>0.01714135927347489</v>
      </c>
      <c r="L68" s="31">
        <f>$B$509*G68</f>
        <v>1744674.1114650136</v>
      </c>
      <c r="M68" s="10">
        <f t="shared" si="4"/>
        <v>506019.16760754463</v>
      </c>
      <c r="N68" s="32">
        <f t="shared" si="5"/>
        <v>2250693.279072558</v>
      </c>
      <c r="O68" s="96">
        <v>0</v>
      </c>
    </row>
    <row r="69" spans="1:15" s="4" customFormat="1" ht="12.75">
      <c r="A69" s="26" t="s">
        <v>496</v>
      </c>
      <c r="B69" s="27" t="s">
        <v>222</v>
      </c>
      <c r="C69" s="70">
        <v>2009</v>
      </c>
      <c r="D69" s="75">
        <v>1961010.2</v>
      </c>
      <c r="E69" s="28">
        <v>122000</v>
      </c>
      <c r="F69" s="29">
        <f t="shared" si="0"/>
        <v>32292.372883606557</v>
      </c>
      <c r="G69" s="30">
        <f t="shared" si="1"/>
        <v>0.0016680297706137567</v>
      </c>
      <c r="H69" s="7">
        <f t="shared" si="2"/>
        <v>16.073854098360655</v>
      </c>
      <c r="I69" s="7">
        <f t="shared" si="6"/>
        <v>11197.872883606557</v>
      </c>
      <c r="J69" s="7">
        <f t="shared" si="3"/>
        <v>11197.872883606557</v>
      </c>
      <c r="K69" s="7">
        <f>J69/$J$500</f>
        <v>0.001968051368928135</v>
      </c>
      <c r="L69" s="31">
        <f>$B$509*G69</f>
        <v>181477.20518612227</v>
      </c>
      <c r="M69" s="10">
        <f t="shared" si="4"/>
        <v>58097.593056984035</v>
      </c>
      <c r="N69" s="32">
        <f t="shared" si="5"/>
        <v>239574.7982431063</v>
      </c>
      <c r="O69" s="96">
        <v>0</v>
      </c>
    </row>
    <row r="70" spans="1:15" s="4" customFormat="1" ht="12.75">
      <c r="A70" s="26" t="s">
        <v>492</v>
      </c>
      <c r="B70" s="27" t="s">
        <v>126</v>
      </c>
      <c r="C70" s="70">
        <v>4924</v>
      </c>
      <c r="D70" s="75">
        <v>7992079.82</v>
      </c>
      <c r="E70" s="28">
        <v>681300</v>
      </c>
      <c r="F70" s="29">
        <f t="shared" si="0"/>
        <v>57761.6336910025</v>
      </c>
      <c r="G70" s="30">
        <f t="shared" si="1"/>
        <v>0.0029836186068813333</v>
      </c>
      <c r="H70" s="7">
        <f t="shared" si="2"/>
        <v>11.730632349919272</v>
      </c>
      <c r="I70" s="7">
        <f t="shared" si="6"/>
        <v>6059.633691002497</v>
      </c>
      <c r="J70" s="7">
        <f t="shared" si="3"/>
        <v>6059.633691002497</v>
      </c>
      <c r="K70" s="7">
        <f>J70/$J$500</f>
        <v>0.0010649942631729132</v>
      </c>
      <c r="L70" s="31">
        <f>$B$509*G70</f>
        <v>324609.7735527254</v>
      </c>
      <c r="M70" s="10">
        <f t="shared" si="4"/>
        <v>31439.01845587539</v>
      </c>
      <c r="N70" s="32">
        <f t="shared" si="5"/>
        <v>356048.7920086008</v>
      </c>
      <c r="O70" s="96">
        <v>0</v>
      </c>
    </row>
    <row r="71" spans="1:15" s="4" customFormat="1" ht="12.75">
      <c r="A71" s="26" t="s">
        <v>497</v>
      </c>
      <c r="B71" s="27" t="s">
        <v>260</v>
      </c>
      <c r="C71" s="70">
        <v>363</v>
      </c>
      <c r="D71" s="75">
        <v>540907.49</v>
      </c>
      <c r="E71" s="28">
        <v>34300</v>
      </c>
      <c r="F71" s="29">
        <f aca="true" t="shared" si="7" ref="F71:F134">(C71*D71)/E71</f>
        <v>5724.47285335277</v>
      </c>
      <c r="G71" s="30">
        <f aca="true" t="shared" si="8" ref="G71:G134">F71/$F$500</f>
        <v>0.0002956918395213411</v>
      </c>
      <c r="H71" s="7">
        <f aca="true" t="shared" si="9" ref="H71:H134">D71/E71</f>
        <v>15.769897667638483</v>
      </c>
      <c r="I71" s="7">
        <f t="shared" si="6"/>
        <v>1912.9728533527696</v>
      </c>
      <c r="J71" s="7">
        <f aca="true" t="shared" si="10" ref="J71:J134">IF(I71&gt;0,I71,0)</f>
        <v>1912.9728533527696</v>
      </c>
      <c r="K71" s="7">
        <f>J71/$J$500</f>
        <v>0.00033620928562914004</v>
      </c>
      <c r="L71" s="31">
        <f>$B$509*G71</f>
        <v>32170.486149615608</v>
      </c>
      <c r="M71" s="10">
        <f aca="true" t="shared" si="11" ref="M71:M134">$G$509*K71</f>
        <v>9925.020539021483</v>
      </c>
      <c r="N71" s="32">
        <f aca="true" t="shared" si="12" ref="N71:N134">L71+M71</f>
        <v>42095.50668863709</v>
      </c>
      <c r="O71" s="96">
        <v>0</v>
      </c>
    </row>
    <row r="72" spans="1:15" s="4" customFormat="1" ht="12.75">
      <c r="A72" s="26" t="s">
        <v>501</v>
      </c>
      <c r="B72" s="27" t="s">
        <v>375</v>
      </c>
      <c r="C72" s="70">
        <v>1164</v>
      </c>
      <c r="D72" s="75">
        <v>1284219.09</v>
      </c>
      <c r="E72" s="28">
        <v>95600</v>
      </c>
      <c r="F72" s="29">
        <f t="shared" si="7"/>
        <v>15636.307748535564</v>
      </c>
      <c r="G72" s="30">
        <f t="shared" si="8"/>
        <v>0.0008076776185213847</v>
      </c>
      <c r="H72" s="7">
        <f t="shared" si="9"/>
        <v>13.433254079497909</v>
      </c>
      <c r="I72" s="7">
        <f aca="true" t="shared" si="13" ref="I72:I135">(H72-10.5)*C72</f>
        <v>3414.3077485355657</v>
      </c>
      <c r="J72" s="7">
        <f t="shared" si="10"/>
        <v>3414.3077485355657</v>
      </c>
      <c r="K72" s="7">
        <f>J72/$J$500</f>
        <v>0.000600072273394406</v>
      </c>
      <c r="L72" s="31">
        <f>$B$509*G72</f>
        <v>87873.17797494176</v>
      </c>
      <c r="M72" s="10">
        <f t="shared" si="11"/>
        <v>17714.352020920498</v>
      </c>
      <c r="N72" s="32">
        <f t="shared" si="12"/>
        <v>105587.52999586226</v>
      </c>
      <c r="O72" s="96">
        <v>0</v>
      </c>
    </row>
    <row r="73" spans="1:15" s="4" customFormat="1" ht="12.75">
      <c r="A73" s="26" t="s">
        <v>503</v>
      </c>
      <c r="B73" s="27" t="s">
        <v>445</v>
      </c>
      <c r="C73" s="70">
        <v>8034</v>
      </c>
      <c r="D73" s="75">
        <v>8267143.16</v>
      </c>
      <c r="E73" s="28">
        <v>724200</v>
      </c>
      <c r="F73" s="29">
        <f t="shared" si="7"/>
        <v>91712.54922319802</v>
      </c>
      <c r="G73" s="30">
        <f t="shared" si="8"/>
        <v>0.004737318715926101</v>
      </c>
      <c r="H73" s="7">
        <f t="shared" si="9"/>
        <v>11.415552554542945</v>
      </c>
      <c r="I73" s="7">
        <f t="shared" si="13"/>
        <v>7355.549223198019</v>
      </c>
      <c r="J73" s="7">
        <f t="shared" si="10"/>
        <v>7355.549223198019</v>
      </c>
      <c r="K73" s="7">
        <f>J73/$J$500</f>
        <v>0.0012927543354350661</v>
      </c>
      <c r="L73" s="31">
        <f>$B$509*G73</f>
        <v>515407.6838363883</v>
      </c>
      <c r="M73" s="10">
        <f t="shared" si="11"/>
        <v>38162.57872560686</v>
      </c>
      <c r="N73" s="32">
        <f t="shared" si="12"/>
        <v>553570.2625619952</v>
      </c>
      <c r="O73" s="96">
        <v>0</v>
      </c>
    </row>
    <row r="74" spans="1:15" s="4" customFormat="1" ht="12.75">
      <c r="A74" s="26" t="s">
        <v>496</v>
      </c>
      <c r="B74" s="27" t="s">
        <v>223</v>
      </c>
      <c r="C74" s="70">
        <v>145</v>
      </c>
      <c r="D74" s="75">
        <v>357745</v>
      </c>
      <c r="E74" s="28">
        <v>30250</v>
      </c>
      <c r="F74" s="29">
        <f t="shared" si="7"/>
        <v>1714.810743801653</v>
      </c>
      <c r="G74" s="30">
        <f t="shared" si="8"/>
        <v>8.857680982253106E-05</v>
      </c>
      <c r="H74" s="7">
        <f t="shared" si="9"/>
        <v>11.826280991735537</v>
      </c>
      <c r="I74" s="7">
        <f t="shared" si="13"/>
        <v>192.31074380165285</v>
      </c>
      <c r="J74" s="7">
        <f t="shared" si="10"/>
        <v>192.31074380165285</v>
      </c>
      <c r="K74" s="7">
        <f>J74/$J$500</f>
        <v>3.379904616996622E-05</v>
      </c>
      <c r="L74" s="31">
        <f>$B$509*G74</f>
        <v>9636.921459130117</v>
      </c>
      <c r="M74" s="10">
        <f t="shared" si="11"/>
        <v>997.7601505220752</v>
      </c>
      <c r="N74" s="32">
        <f t="shared" si="12"/>
        <v>10634.681609652192</v>
      </c>
      <c r="O74" s="96">
        <v>0</v>
      </c>
    </row>
    <row r="75" spans="1:15" s="4" customFormat="1" ht="12.75">
      <c r="A75" s="26" t="s">
        <v>502</v>
      </c>
      <c r="B75" s="27" t="s">
        <v>404</v>
      </c>
      <c r="C75" s="70">
        <v>3123</v>
      </c>
      <c r="D75" s="75">
        <v>3424526.35</v>
      </c>
      <c r="E75" s="28">
        <v>174450</v>
      </c>
      <c r="F75" s="29">
        <f t="shared" si="7"/>
        <v>61305.794159071374</v>
      </c>
      <c r="G75" s="30">
        <f t="shared" si="8"/>
        <v>0.003166688621397746</v>
      </c>
      <c r="H75" s="7">
        <f t="shared" si="9"/>
        <v>19.630417598165664</v>
      </c>
      <c r="I75" s="7">
        <f t="shared" si="13"/>
        <v>28514.29415907137</v>
      </c>
      <c r="J75" s="7">
        <f t="shared" si="10"/>
        <v>28514.29415907137</v>
      </c>
      <c r="K75" s="7">
        <f>J75/$J$500</f>
        <v>0.005011451392338529</v>
      </c>
      <c r="L75" s="31">
        <f>$B$509*G75</f>
        <v>344527.3045063827</v>
      </c>
      <c r="M75" s="10">
        <f t="shared" si="11"/>
        <v>147939.86997174338</v>
      </c>
      <c r="N75" s="32">
        <f t="shared" si="12"/>
        <v>492467.17447812605</v>
      </c>
      <c r="O75" s="96">
        <v>0</v>
      </c>
    </row>
    <row r="76" spans="1:15" s="4" customFormat="1" ht="12.75">
      <c r="A76" s="26" t="s">
        <v>500</v>
      </c>
      <c r="B76" s="27" t="s">
        <v>345</v>
      </c>
      <c r="C76" s="70">
        <v>462</v>
      </c>
      <c r="D76" s="75">
        <v>329110.95</v>
      </c>
      <c r="E76" s="28">
        <v>24850</v>
      </c>
      <c r="F76" s="29">
        <f t="shared" si="7"/>
        <v>6118.682450704226</v>
      </c>
      <c r="G76" s="30">
        <f t="shared" si="8"/>
        <v>0.0003160543364680335</v>
      </c>
      <c r="H76" s="7">
        <f t="shared" si="9"/>
        <v>13.243901408450705</v>
      </c>
      <c r="I76" s="7">
        <f t="shared" si="13"/>
        <v>1267.6824507042259</v>
      </c>
      <c r="J76" s="7">
        <f t="shared" si="10"/>
        <v>1267.6824507042259</v>
      </c>
      <c r="K76" s="7">
        <f>J76/$J$500</f>
        <v>0.0002227980446292663</v>
      </c>
      <c r="L76" s="31">
        <f>$B$509*G76</f>
        <v>34385.87169104811</v>
      </c>
      <c r="M76" s="10">
        <f t="shared" si="11"/>
        <v>6577.079407135913</v>
      </c>
      <c r="N76" s="32">
        <f t="shared" si="12"/>
        <v>40962.95109818402</v>
      </c>
      <c r="O76" s="96">
        <v>0</v>
      </c>
    </row>
    <row r="77" spans="1:15" s="4" customFormat="1" ht="12.75">
      <c r="A77" s="26" t="s">
        <v>494</v>
      </c>
      <c r="B77" s="27" t="s">
        <v>187</v>
      </c>
      <c r="C77" s="70">
        <v>4850</v>
      </c>
      <c r="D77" s="75">
        <v>14811457.26</v>
      </c>
      <c r="E77" s="28">
        <v>1190550</v>
      </c>
      <c r="F77" s="29">
        <f t="shared" si="7"/>
        <v>60338.135912813406</v>
      </c>
      <c r="G77" s="30">
        <f t="shared" si="8"/>
        <v>0.003116705216079223</v>
      </c>
      <c r="H77" s="7">
        <f t="shared" si="9"/>
        <v>12.440852765528538</v>
      </c>
      <c r="I77" s="7">
        <f t="shared" si="13"/>
        <v>9413.135912813408</v>
      </c>
      <c r="J77" s="7">
        <f t="shared" si="10"/>
        <v>9413.135912813408</v>
      </c>
      <c r="K77" s="7">
        <f>J77/$J$500</f>
        <v>0.0016543798283547226</v>
      </c>
      <c r="L77" s="31">
        <f>$B$509*G77</f>
        <v>339089.2428706164</v>
      </c>
      <c r="M77" s="10">
        <f t="shared" si="11"/>
        <v>48837.89495890211</v>
      </c>
      <c r="N77" s="32">
        <f t="shared" si="12"/>
        <v>387927.13782951847</v>
      </c>
      <c r="O77" s="96">
        <v>0</v>
      </c>
    </row>
    <row r="78" spans="1:15" s="4" customFormat="1" ht="12.75">
      <c r="A78" s="26" t="s">
        <v>500</v>
      </c>
      <c r="B78" s="27" t="s">
        <v>346</v>
      </c>
      <c r="C78" s="70">
        <v>2275</v>
      </c>
      <c r="D78" s="75">
        <v>1568338.05</v>
      </c>
      <c r="E78" s="28">
        <v>111750</v>
      </c>
      <c r="F78" s="29">
        <f t="shared" si="7"/>
        <v>31928.134798657717</v>
      </c>
      <c r="G78" s="30">
        <f t="shared" si="8"/>
        <v>0.0016492154217433322</v>
      </c>
      <c r="H78" s="7">
        <f t="shared" si="9"/>
        <v>14.034344966442953</v>
      </c>
      <c r="I78" s="7">
        <f t="shared" si="13"/>
        <v>8040.634798657718</v>
      </c>
      <c r="J78" s="7">
        <f t="shared" si="10"/>
        <v>8040.634798657718</v>
      </c>
      <c r="K78" s="7">
        <f>J78/$J$500</f>
        <v>0.0014131596676468863</v>
      </c>
      <c r="L78" s="31">
        <f>$B$509*G78</f>
        <v>179430.2540401934</v>
      </c>
      <c r="M78" s="10">
        <f t="shared" si="11"/>
        <v>41716.987976897464</v>
      </c>
      <c r="N78" s="32">
        <f t="shared" si="12"/>
        <v>221147.24201709084</v>
      </c>
      <c r="O78" s="96">
        <v>0</v>
      </c>
    </row>
    <row r="79" spans="1:15" s="4" customFormat="1" ht="12.75">
      <c r="A79" s="26" t="s">
        <v>496</v>
      </c>
      <c r="B79" s="27" t="s">
        <v>224</v>
      </c>
      <c r="C79" s="70">
        <v>990</v>
      </c>
      <c r="D79" s="75">
        <v>899232</v>
      </c>
      <c r="E79" s="28">
        <v>54800</v>
      </c>
      <c r="F79" s="29">
        <f t="shared" si="7"/>
        <v>16245.249635036496</v>
      </c>
      <c r="G79" s="30">
        <f t="shared" si="8"/>
        <v>0.0008391318940841725</v>
      </c>
      <c r="H79" s="7">
        <f t="shared" si="9"/>
        <v>16.40934306569343</v>
      </c>
      <c r="I79" s="7">
        <f t="shared" si="13"/>
        <v>5850.249635036496</v>
      </c>
      <c r="J79" s="7">
        <f t="shared" si="10"/>
        <v>5850.249635036496</v>
      </c>
      <c r="K79" s="7">
        <f>J79/$J$500</f>
        <v>0.0010281945439531241</v>
      </c>
      <c r="L79" s="31">
        <f>$B$509*G79</f>
        <v>91295.31954630502</v>
      </c>
      <c r="M79" s="10">
        <f t="shared" si="11"/>
        <v>30352.67734425746</v>
      </c>
      <c r="N79" s="32">
        <f t="shared" si="12"/>
        <v>121647.99689056248</v>
      </c>
      <c r="O79" s="96">
        <v>0</v>
      </c>
    </row>
    <row r="80" spans="1:15" s="4" customFormat="1" ht="12.75">
      <c r="A80" s="26" t="s">
        <v>490</v>
      </c>
      <c r="B80" s="27" t="s">
        <v>79</v>
      </c>
      <c r="C80" s="72">
        <v>9015</v>
      </c>
      <c r="D80" s="76">
        <v>25093124.43</v>
      </c>
      <c r="E80" s="28">
        <v>1685400</v>
      </c>
      <c r="F80" s="29">
        <f t="shared" si="7"/>
        <v>134220.0763833215</v>
      </c>
      <c r="G80" s="30">
        <f t="shared" si="8"/>
        <v>0.006933001920558412</v>
      </c>
      <c r="H80" s="7">
        <f t="shared" si="9"/>
        <v>14.88852760768957</v>
      </c>
      <c r="I80" s="7">
        <f t="shared" si="13"/>
        <v>39562.57638332147</v>
      </c>
      <c r="J80" s="7">
        <f t="shared" si="10"/>
        <v>39562.57638332147</v>
      </c>
      <c r="K80" s="7">
        <f>J80/$J$500</f>
        <v>0.0069532118661131456</v>
      </c>
      <c r="L80" s="31">
        <f>$B$509*G80</f>
        <v>754292.1800670301</v>
      </c>
      <c r="M80" s="10">
        <f t="shared" si="11"/>
        <v>205261.34623022898</v>
      </c>
      <c r="N80" s="32">
        <f t="shared" si="12"/>
        <v>959553.5262972591</v>
      </c>
      <c r="O80" s="96">
        <v>0</v>
      </c>
    </row>
    <row r="81" spans="1:15" s="4" customFormat="1" ht="12.75">
      <c r="A81" s="26" t="s">
        <v>500</v>
      </c>
      <c r="B81" s="27" t="s">
        <v>347</v>
      </c>
      <c r="C81" s="70">
        <v>69</v>
      </c>
      <c r="D81" s="75">
        <v>262753.3</v>
      </c>
      <c r="E81" s="28">
        <v>29650</v>
      </c>
      <c r="F81" s="29">
        <f t="shared" si="7"/>
        <v>611.4663642495784</v>
      </c>
      <c r="G81" s="30">
        <f t="shared" si="8"/>
        <v>3.158467490058724E-05</v>
      </c>
      <c r="H81" s="7">
        <f t="shared" si="9"/>
        <v>8.861831365935918</v>
      </c>
      <c r="I81" s="7">
        <f t="shared" si="13"/>
        <v>-113.03363575042162</v>
      </c>
      <c r="J81" s="7">
        <f t="shared" si="10"/>
        <v>0</v>
      </c>
      <c r="K81" s="7">
        <f>J81/$J$500</f>
        <v>0</v>
      </c>
      <c r="L81" s="31">
        <f>$B$509*G81</f>
        <v>3436.3286726961514</v>
      </c>
      <c r="M81" s="10">
        <f t="shared" si="11"/>
        <v>0</v>
      </c>
      <c r="N81" s="32">
        <f t="shared" si="12"/>
        <v>3436.3286726961514</v>
      </c>
      <c r="O81" s="96">
        <v>0</v>
      </c>
    </row>
    <row r="82" spans="1:15" s="4" customFormat="1" ht="12.75">
      <c r="A82" s="9" t="s">
        <v>489</v>
      </c>
      <c r="B82" s="27" t="s">
        <v>20</v>
      </c>
      <c r="C82" s="8">
        <v>8189</v>
      </c>
      <c r="D82" s="76">
        <v>7089018.11</v>
      </c>
      <c r="E82" s="28">
        <v>369500</v>
      </c>
      <c r="F82" s="29">
        <f t="shared" si="7"/>
        <v>157109.52450010827</v>
      </c>
      <c r="G82" s="30">
        <f t="shared" si="8"/>
        <v>0.008115333148719778</v>
      </c>
      <c r="H82" s="7">
        <f t="shared" si="9"/>
        <v>19.185434668470908</v>
      </c>
      <c r="I82" s="7">
        <f t="shared" si="13"/>
        <v>71125.02450010827</v>
      </c>
      <c r="J82" s="7">
        <f t="shared" si="10"/>
        <v>71125.02450010827</v>
      </c>
      <c r="K82" s="7">
        <f>J82/$J$500</f>
        <v>0.012500383178791888</v>
      </c>
      <c r="L82" s="31">
        <f>$B$509*G82</f>
        <v>882926.6748890559</v>
      </c>
      <c r="M82" s="10">
        <f t="shared" si="11"/>
        <v>369015.8633274673</v>
      </c>
      <c r="N82" s="32">
        <f t="shared" si="12"/>
        <v>1251942.5382165231</v>
      </c>
      <c r="O82" s="96">
        <v>0</v>
      </c>
    </row>
    <row r="83" spans="1:15" s="4" customFormat="1" ht="12.75">
      <c r="A83" s="26" t="s">
        <v>497</v>
      </c>
      <c r="B83" s="27" t="s">
        <v>261</v>
      </c>
      <c r="C83" s="70">
        <v>2794</v>
      </c>
      <c r="D83" s="75">
        <v>2130345</v>
      </c>
      <c r="E83" s="28">
        <v>161600</v>
      </c>
      <c r="F83" s="29">
        <f t="shared" si="7"/>
        <v>36832.8213490099</v>
      </c>
      <c r="G83" s="30">
        <f t="shared" si="8"/>
        <v>0.0019025620312044646</v>
      </c>
      <c r="H83" s="7">
        <f t="shared" si="9"/>
        <v>13.18282797029703</v>
      </c>
      <c r="I83" s="7">
        <f t="shared" si="13"/>
        <v>7495.8213490099015</v>
      </c>
      <c r="J83" s="7">
        <f t="shared" si="10"/>
        <v>7495.8213490099015</v>
      </c>
      <c r="K83" s="7">
        <f>J83/$J$500</f>
        <v>0.0013174074773394258</v>
      </c>
      <c r="L83" s="31">
        <f>$B$509*G83</f>
        <v>206993.6917188081</v>
      </c>
      <c r="M83" s="10">
        <f t="shared" si="11"/>
        <v>38890.34845181865</v>
      </c>
      <c r="N83" s="32">
        <f t="shared" si="12"/>
        <v>245884.04017062677</v>
      </c>
      <c r="O83" s="96">
        <v>0</v>
      </c>
    </row>
    <row r="84" spans="1:15" s="4" customFormat="1" ht="12.75">
      <c r="A84" s="26" t="s">
        <v>491</v>
      </c>
      <c r="B84" s="27" t="s">
        <v>102</v>
      </c>
      <c r="C84" s="71">
        <v>781</v>
      </c>
      <c r="D84" s="75">
        <v>3195550.78</v>
      </c>
      <c r="E84" s="28">
        <v>554500</v>
      </c>
      <c r="F84" s="29">
        <f t="shared" si="7"/>
        <v>4500.856914661857</v>
      </c>
      <c r="G84" s="30">
        <f t="shared" si="8"/>
        <v>0.00023248719919061832</v>
      </c>
      <c r="H84" s="7">
        <f t="shared" si="9"/>
        <v>5.76294099188458</v>
      </c>
      <c r="I84" s="7">
        <f t="shared" si="13"/>
        <v>-3699.643085338143</v>
      </c>
      <c r="J84" s="7">
        <f t="shared" si="10"/>
        <v>0</v>
      </c>
      <c r="K84" s="7">
        <f>J84/$J$500</f>
        <v>0</v>
      </c>
      <c r="L84" s="31">
        <f>$B$509*G84</f>
        <v>25293.989288415618</v>
      </c>
      <c r="M84" s="10">
        <f t="shared" si="11"/>
        <v>0</v>
      </c>
      <c r="N84" s="32">
        <f t="shared" si="12"/>
        <v>25293.989288415618</v>
      </c>
      <c r="O84" s="96">
        <v>0</v>
      </c>
    </row>
    <row r="85" spans="1:15" s="4" customFormat="1" ht="12.75">
      <c r="A85" s="26" t="s">
        <v>497</v>
      </c>
      <c r="B85" s="27" t="s">
        <v>262</v>
      </c>
      <c r="C85" s="70">
        <v>153</v>
      </c>
      <c r="D85" s="75">
        <v>217223.62</v>
      </c>
      <c r="E85" s="28">
        <v>23700</v>
      </c>
      <c r="F85" s="29">
        <f t="shared" si="7"/>
        <v>1402.329698734177</v>
      </c>
      <c r="G85" s="30">
        <f t="shared" si="8"/>
        <v>7.243591835556631E-05</v>
      </c>
      <c r="H85" s="7">
        <f t="shared" si="9"/>
        <v>9.16555358649789</v>
      </c>
      <c r="I85" s="7">
        <f t="shared" si="13"/>
        <v>-204.17030126582293</v>
      </c>
      <c r="J85" s="7">
        <f t="shared" si="10"/>
        <v>0</v>
      </c>
      <c r="K85" s="7">
        <f>J85/$J$500</f>
        <v>0</v>
      </c>
      <c r="L85" s="31">
        <f>$B$509*G85</f>
        <v>7880.8353722735965</v>
      </c>
      <c r="M85" s="10">
        <f t="shared" si="11"/>
        <v>0</v>
      </c>
      <c r="N85" s="32">
        <f t="shared" si="12"/>
        <v>7880.8353722735965</v>
      </c>
      <c r="O85" s="96">
        <v>0</v>
      </c>
    </row>
    <row r="86" spans="1:15" s="4" customFormat="1" ht="12.75">
      <c r="A86" s="26" t="s">
        <v>491</v>
      </c>
      <c r="B86" s="27" t="s">
        <v>103</v>
      </c>
      <c r="C86" s="71">
        <v>560</v>
      </c>
      <c r="D86" s="75">
        <v>437311.42</v>
      </c>
      <c r="E86" s="28">
        <v>31450</v>
      </c>
      <c r="F86" s="29">
        <f t="shared" si="7"/>
        <v>7786.785220985691</v>
      </c>
      <c r="G86" s="30">
        <f t="shared" si="8"/>
        <v>0.0004022184932892652</v>
      </c>
      <c r="H86" s="7">
        <f t="shared" si="9"/>
        <v>13.90497360890302</v>
      </c>
      <c r="I86" s="7">
        <f t="shared" si="13"/>
        <v>1906.7852209856915</v>
      </c>
      <c r="J86" s="7">
        <f t="shared" si="10"/>
        <v>1906.7852209856915</v>
      </c>
      <c r="K86" s="7">
        <f>J86/$J$500</f>
        <v>0.00033512179531048497</v>
      </c>
      <c r="L86" s="31">
        <f>$B$509*G86</f>
        <v>43760.3029168063</v>
      </c>
      <c r="M86" s="10">
        <f t="shared" si="11"/>
        <v>9892.917428816061</v>
      </c>
      <c r="N86" s="32">
        <f t="shared" si="12"/>
        <v>53653.220345622365</v>
      </c>
      <c r="O86" s="96">
        <v>0</v>
      </c>
    </row>
    <row r="87" spans="1:15" s="4" customFormat="1" ht="12.75">
      <c r="A87" s="9" t="s">
        <v>489</v>
      </c>
      <c r="B87" s="27" t="s">
        <v>21</v>
      </c>
      <c r="C87" s="8">
        <v>218</v>
      </c>
      <c r="D87" s="76">
        <v>192067.9</v>
      </c>
      <c r="E87" s="28">
        <v>11500</v>
      </c>
      <c r="F87" s="29">
        <f t="shared" si="7"/>
        <v>3640.9393217391303</v>
      </c>
      <c r="G87" s="30">
        <f t="shared" si="8"/>
        <v>0.00018806902805034272</v>
      </c>
      <c r="H87" s="7">
        <f t="shared" si="9"/>
        <v>16.70155652173913</v>
      </c>
      <c r="I87" s="7">
        <f t="shared" si="13"/>
        <v>1351.93932173913</v>
      </c>
      <c r="J87" s="7">
        <f t="shared" si="10"/>
        <v>1351.93932173913</v>
      </c>
      <c r="K87" s="7">
        <f>J87/$J$500</f>
        <v>0.0002376063794001141</v>
      </c>
      <c r="L87" s="31">
        <f>$B$509*G87</f>
        <v>20461.410338071066</v>
      </c>
      <c r="M87" s="10">
        <f t="shared" si="11"/>
        <v>7014.226841878363</v>
      </c>
      <c r="N87" s="32">
        <f t="shared" si="12"/>
        <v>27475.63717994943</v>
      </c>
      <c r="O87" s="96">
        <v>0</v>
      </c>
    </row>
    <row r="88" spans="1:15" s="4" customFormat="1" ht="12.75">
      <c r="A88" s="26" t="s">
        <v>490</v>
      </c>
      <c r="B88" s="27" t="s">
        <v>80</v>
      </c>
      <c r="C88" s="70">
        <v>3742</v>
      </c>
      <c r="D88" s="75">
        <v>7849129</v>
      </c>
      <c r="E88" s="28">
        <v>616450</v>
      </c>
      <c r="F88" s="29">
        <f t="shared" si="7"/>
        <v>47646.10384946062</v>
      </c>
      <c r="G88" s="30">
        <f t="shared" si="8"/>
        <v>0.0024611111720130394</v>
      </c>
      <c r="H88" s="7">
        <f t="shared" si="9"/>
        <v>12.73279098061481</v>
      </c>
      <c r="I88" s="7">
        <f t="shared" si="13"/>
        <v>8355.10384946062</v>
      </c>
      <c r="J88" s="7">
        <f t="shared" si="10"/>
        <v>8355.10384946062</v>
      </c>
      <c r="K88" s="7">
        <f>J88/$J$500</f>
        <v>0.0014684283112858247</v>
      </c>
      <c r="L88" s="31">
        <f>$B$509*G88</f>
        <v>267762.3535369679</v>
      </c>
      <c r="M88" s="10">
        <f t="shared" si="11"/>
        <v>43348.53846264282</v>
      </c>
      <c r="N88" s="32">
        <f t="shared" si="12"/>
        <v>311110.8919996107</v>
      </c>
      <c r="O88" s="96">
        <v>0</v>
      </c>
    </row>
    <row r="89" spans="1:15" s="4" customFormat="1" ht="12.75">
      <c r="A89" s="26" t="s">
        <v>492</v>
      </c>
      <c r="B89" s="27" t="s">
        <v>127</v>
      </c>
      <c r="C89" s="70">
        <v>1366</v>
      </c>
      <c r="D89" s="75">
        <v>3245850.79</v>
      </c>
      <c r="E89" s="28">
        <v>351500</v>
      </c>
      <c r="F89" s="29">
        <f t="shared" si="7"/>
        <v>12614.031804096729</v>
      </c>
      <c r="G89" s="30">
        <f t="shared" si="8"/>
        <v>0.0006515650197816058</v>
      </c>
      <c r="H89" s="7">
        <f t="shared" si="9"/>
        <v>9.234283897581792</v>
      </c>
      <c r="I89" s="7">
        <f t="shared" si="13"/>
        <v>-1728.9681959032728</v>
      </c>
      <c r="J89" s="7">
        <f t="shared" si="10"/>
        <v>0</v>
      </c>
      <c r="K89" s="7">
        <f>J89/$J$500</f>
        <v>0</v>
      </c>
      <c r="L89" s="31">
        <f>$B$509*G89</f>
        <v>70888.54220119704</v>
      </c>
      <c r="M89" s="10">
        <f t="shared" si="11"/>
        <v>0</v>
      </c>
      <c r="N89" s="32">
        <f t="shared" si="12"/>
        <v>70888.54220119704</v>
      </c>
      <c r="O89" s="96">
        <v>0</v>
      </c>
    </row>
    <row r="90" spans="1:15" s="4" customFormat="1" ht="12.75">
      <c r="A90" s="9" t="s">
        <v>489</v>
      </c>
      <c r="B90" s="27" t="s">
        <v>22</v>
      </c>
      <c r="C90" s="8">
        <v>425</v>
      </c>
      <c r="D90" s="76">
        <v>313685.36</v>
      </c>
      <c r="E90" s="28">
        <v>25100</v>
      </c>
      <c r="F90" s="29">
        <f t="shared" si="7"/>
        <v>5311.405498007968</v>
      </c>
      <c r="G90" s="30">
        <f t="shared" si="8"/>
        <v>0.00027435526421090305</v>
      </c>
      <c r="H90" s="7">
        <f t="shared" si="9"/>
        <v>12.497424701195218</v>
      </c>
      <c r="I90" s="7">
        <f t="shared" si="13"/>
        <v>848.9054980079676</v>
      </c>
      <c r="J90" s="7">
        <f t="shared" si="10"/>
        <v>848.9054980079676</v>
      </c>
      <c r="K90" s="7">
        <f>J90/$J$500</f>
        <v>0.0001491970524054666</v>
      </c>
      <c r="L90" s="31">
        <f>$B$509*G90</f>
        <v>29849.12347144424</v>
      </c>
      <c r="M90" s="10">
        <f t="shared" si="11"/>
        <v>4404.351315624037</v>
      </c>
      <c r="N90" s="32">
        <f t="shared" si="12"/>
        <v>34253.47478706828</v>
      </c>
      <c r="O90" s="96">
        <v>0</v>
      </c>
    </row>
    <row r="91" spans="1:15" s="4" customFormat="1" ht="12.75">
      <c r="A91" s="9" t="s">
        <v>489</v>
      </c>
      <c r="B91" s="27" t="s">
        <v>23</v>
      </c>
      <c r="C91" s="8">
        <v>306</v>
      </c>
      <c r="D91" s="76">
        <v>238952.43</v>
      </c>
      <c r="E91" s="28">
        <v>17400</v>
      </c>
      <c r="F91" s="29">
        <f t="shared" si="7"/>
        <v>4202.266872413793</v>
      </c>
      <c r="G91" s="30">
        <f t="shared" si="8"/>
        <v>0.00021706383338613655</v>
      </c>
      <c r="H91" s="7">
        <f t="shared" si="9"/>
        <v>13.732898275862068</v>
      </c>
      <c r="I91" s="7">
        <f t="shared" si="13"/>
        <v>989.2668724137927</v>
      </c>
      <c r="J91" s="7">
        <f t="shared" si="10"/>
        <v>989.2668724137927</v>
      </c>
      <c r="K91" s="7">
        <f>J91/$J$500</f>
        <v>0.00017386587995113606</v>
      </c>
      <c r="L91" s="31">
        <f>$B$509*G91</f>
        <v>23615.96808635358</v>
      </c>
      <c r="M91" s="10">
        <f t="shared" si="11"/>
        <v>5132.584087679062</v>
      </c>
      <c r="N91" s="32">
        <f t="shared" si="12"/>
        <v>28748.55217403264</v>
      </c>
      <c r="O91" s="96">
        <v>0</v>
      </c>
    </row>
    <row r="92" spans="1:15" s="4" customFormat="1" ht="12.75">
      <c r="A92" s="9" t="s">
        <v>489</v>
      </c>
      <c r="B92" s="27" t="s">
        <v>24</v>
      </c>
      <c r="C92" s="8">
        <v>468</v>
      </c>
      <c r="D92" s="76">
        <v>369343.38</v>
      </c>
      <c r="E92" s="28">
        <v>29550</v>
      </c>
      <c r="F92" s="29">
        <f t="shared" si="7"/>
        <v>5849.499216243655</v>
      </c>
      <c r="G92" s="30">
        <f t="shared" si="8"/>
        <v>0.00030214994949564485</v>
      </c>
      <c r="H92" s="7">
        <f t="shared" si="9"/>
        <v>12.49892994923858</v>
      </c>
      <c r="I92" s="7">
        <f t="shared" si="13"/>
        <v>935.4992162436553</v>
      </c>
      <c r="J92" s="7">
        <f t="shared" si="10"/>
        <v>935.4992162436553</v>
      </c>
      <c r="K92" s="7">
        <f>J92/$J$500</f>
        <v>0.00016441609333276761</v>
      </c>
      <c r="L92" s="31">
        <f>$B$509*G92</f>
        <v>32873.11134825941</v>
      </c>
      <c r="M92" s="10">
        <f t="shared" si="11"/>
        <v>4853.6229456595265</v>
      </c>
      <c r="N92" s="32">
        <f t="shared" si="12"/>
        <v>37726.73429391893</v>
      </c>
      <c r="O92" s="96">
        <v>0</v>
      </c>
    </row>
    <row r="93" spans="1:15" s="4" customFormat="1" ht="12.75">
      <c r="A93" s="26" t="s">
        <v>497</v>
      </c>
      <c r="B93" s="27" t="s">
        <v>263</v>
      </c>
      <c r="C93" s="70">
        <v>1409</v>
      </c>
      <c r="D93" s="75">
        <v>830194.84</v>
      </c>
      <c r="E93" s="28">
        <v>66200</v>
      </c>
      <c r="F93" s="29">
        <f t="shared" si="7"/>
        <v>17669.856941993956</v>
      </c>
      <c r="G93" s="30">
        <f t="shared" si="8"/>
        <v>0.0009127185396987248</v>
      </c>
      <c r="H93" s="7">
        <f t="shared" si="9"/>
        <v>12.54070755287009</v>
      </c>
      <c r="I93" s="7">
        <f t="shared" si="13"/>
        <v>2875.356941993957</v>
      </c>
      <c r="J93" s="7">
        <f t="shared" si="10"/>
        <v>2875.356941993957</v>
      </c>
      <c r="K93" s="7">
        <f>J93/$J$500</f>
        <v>0.0005053504558113584</v>
      </c>
      <c r="L93" s="31">
        <f>$B$509*G93</f>
        <v>99301.35098556214</v>
      </c>
      <c r="M93" s="10">
        <f t="shared" si="11"/>
        <v>14918.129473866278</v>
      </c>
      <c r="N93" s="32">
        <f t="shared" si="12"/>
        <v>114219.48045942842</v>
      </c>
      <c r="O93" s="96">
        <v>0</v>
      </c>
    </row>
    <row r="94" spans="1:15" s="4" customFormat="1" ht="12.75">
      <c r="A94" s="26" t="s">
        <v>502</v>
      </c>
      <c r="B94" s="27" t="s">
        <v>405</v>
      </c>
      <c r="C94" s="70">
        <v>332</v>
      </c>
      <c r="D94" s="75">
        <v>508641.5</v>
      </c>
      <c r="E94" s="28">
        <v>26200</v>
      </c>
      <c r="F94" s="29">
        <f t="shared" si="7"/>
        <v>6445.380839694656</v>
      </c>
      <c r="G94" s="30">
        <f t="shared" si="8"/>
        <v>0.000332929610416212</v>
      </c>
      <c r="H94" s="7">
        <f t="shared" si="9"/>
        <v>19.413797709923664</v>
      </c>
      <c r="I94" s="7">
        <f t="shared" si="13"/>
        <v>2959.3808396946565</v>
      </c>
      <c r="J94" s="7">
        <f t="shared" si="10"/>
        <v>2959.3808396946565</v>
      </c>
      <c r="K94" s="7">
        <f>J94/$J$500</f>
        <v>0.0005201178449942297</v>
      </c>
      <c r="L94" s="31">
        <f>$B$509*G94</f>
        <v>36221.856639769234</v>
      </c>
      <c r="M94" s="10">
        <f t="shared" si="11"/>
        <v>15354.068179941738</v>
      </c>
      <c r="N94" s="32">
        <f t="shared" si="12"/>
        <v>51575.92481971097</v>
      </c>
      <c r="O94" s="96">
        <v>0</v>
      </c>
    </row>
    <row r="95" spans="1:15" s="4" customFormat="1" ht="12.75">
      <c r="A95" s="26" t="s">
        <v>490</v>
      </c>
      <c r="B95" s="34" t="s">
        <v>483</v>
      </c>
      <c r="C95" s="70">
        <v>341</v>
      </c>
      <c r="D95" s="75">
        <v>2371174.81</v>
      </c>
      <c r="E95" s="35">
        <v>198800</v>
      </c>
      <c r="F95" s="29">
        <f t="shared" si="7"/>
        <v>4067.2565905935617</v>
      </c>
      <c r="G95" s="30">
        <f t="shared" si="8"/>
        <v>0.00021009001420515516</v>
      </c>
      <c r="H95" s="7">
        <f t="shared" si="9"/>
        <v>11.927438682092555</v>
      </c>
      <c r="I95" s="7">
        <f t="shared" si="13"/>
        <v>486.7565905935614</v>
      </c>
      <c r="J95" s="7">
        <f t="shared" si="10"/>
        <v>486.7565905935614</v>
      </c>
      <c r="K95" s="7">
        <f>J95/$J$500</f>
        <v>8.554856662597821E-05</v>
      </c>
      <c r="L95" s="31">
        <f>$B$509*G95</f>
        <v>22857.235096850523</v>
      </c>
      <c r="M95" s="10">
        <f t="shared" si="11"/>
        <v>2525.424838453928</v>
      </c>
      <c r="N95" s="32">
        <f t="shared" si="12"/>
        <v>25382.65993530445</v>
      </c>
      <c r="O95" s="96">
        <v>0</v>
      </c>
    </row>
    <row r="96" spans="1:15" s="4" customFormat="1" ht="12.75">
      <c r="A96" s="26" t="s">
        <v>493</v>
      </c>
      <c r="B96" s="27" t="s">
        <v>161</v>
      </c>
      <c r="C96" s="70">
        <v>2721</v>
      </c>
      <c r="D96" s="75">
        <v>2257161</v>
      </c>
      <c r="E96" s="28">
        <v>155900</v>
      </c>
      <c r="F96" s="29">
        <f t="shared" si="7"/>
        <v>39395.35010262989</v>
      </c>
      <c r="G96" s="30">
        <f t="shared" si="8"/>
        <v>0.002034926855074742</v>
      </c>
      <c r="H96" s="7">
        <f t="shared" si="9"/>
        <v>14.478261706221938</v>
      </c>
      <c r="I96" s="7">
        <f t="shared" si="13"/>
        <v>10824.850102629893</v>
      </c>
      <c r="J96" s="7">
        <f t="shared" si="10"/>
        <v>10824.850102629893</v>
      </c>
      <c r="K96" s="7">
        <f>J96/$J$500</f>
        <v>0.0019024917753898613</v>
      </c>
      <c r="L96" s="31">
        <f>$B$509*G96</f>
        <v>221394.6327116614</v>
      </c>
      <c r="M96" s="10">
        <f t="shared" si="11"/>
        <v>56162.249982863796</v>
      </c>
      <c r="N96" s="32">
        <f t="shared" si="12"/>
        <v>277556.8826945252</v>
      </c>
      <c r="O96" s="96">
        <v>0</v>
      </c>
    </row>
    <row r="97" spans="1:15" s="4" customFormat="1" ht="12.75">
      <c r="A97" s="26" t="s">
        <v>502</v>
      </c>
      <c r="B97" s="27" t="s">
        <v>406</v>
      </c>
      <c r="C97" s="70">
        <v>1232</v>
      </c>
      <c r="D97" s="75">
        <v>1110323.9</v>
      </c>
      <c r="E97" s="28">
        <v>84650</v>
      </c>
      <c r="F97" s="29">
        <f t="shared" si="7"/>
        <v>16159.705195510927</v>
      </c>
      <c r="G97" s="30">
        <f t="shared" si="8"/>
        <v>0.0008347131828190256</v>
      </c>
      <c r="H97" s="7">
        <f t="shared" si="9"/>
        <v>13.116643827525102</v>
      </c>
      <c r="I97" s="7">
        <f t="shared" si="13"/>
        <v>3223.7051955109264</v>
      </c>
      <c r="J97" s="7">
        <f t="shared" si="10"/>
        <v>3223.7051955109264</v>
      </c>
      <c r="K97" s="7">
        <f>J97/$J$500</f>
        <v>0.0005665734455991289</v>
      </c>
      <c r="L97" s="31">
        <f>$B$509*G97</f>
        <v>90814.57550621021</v>
      </c>
      <c r="M97" s="10">
        <f t="shared" si="11"/>
        <v>16725.454426140765</v>
      </c>
      <c r="N97" s="32">
        <f t="shared" si="12"/>
        <v>107540.02993235097</v>
      </c>
      <c r="O97" s="96">
        <v>0</v>
      </c>
    </row>
    <row r="98" spans="1:15" s="4" customFormat="1" ht="12.75">
      <c r="A98" s="26" t="s">
        <v>497</v>
      </c>
      <c r="B98" s="27" t="s">
        <v>264</v>
      </c>
      <c r="C98" s="70">
        <v>546</v>
      </c>
      <c r="D98" s="75">
        <v>585296.79</v>
      </c>
      <c r="E98" s="28">
        <v>60200</v>
      </c>
      <c r="F98" s="29">
        <f t="shared" si="7"/>
        <v>5308.505769767442</v>
      </c>
      <c r="G98" s="30">
        <f t="shared" si="8"/>
        <v>0.00027420548168952184</v>
      </c>
      <c r="H98" s="7">
        <f t="shared" si="9"/>
        <v>9.72253803986711</v>
      </c>
      <c r="I98" s="7">
        <f t="shared" si="13"/>
        <v>-424.4942302325576</v>
      </c>
      <c r="J98" s="7">
        <f t="shared" si="10"/>
        <v>0</v>
      </c>
      <c r="K98" s="7">
        <f>J98/$J$500</f>
        <v>0</v>
      </c>
      <c r="L98" s="31">
        <f>$B$509*G98</f>
        <v>29832.82753126088</v>
      </c>
      <c r="M98" s="10">
        <f t="shared" si="11"/>
        <v>0</v>
      </c>
      <c r="N98" s="32">
        <f t="shared" si="12"/>
        <v>29832.82753126088</v>
      </c>
      <c r="O98" s="96">
        <v>0</v>
      </c>
    </row>
    <row r="99" spans="1:15" s="4" customFormat="1" ht="12.75">
      <c r="A99" s="26" t="s">
        <v>491</v>
      </c>
      <c r="B99" s="27" t="s">
        <v>104</v>
      </c>
      <c r="C99" s="73">
        <v>1352</v>
      </c>
      <c r="D99" s="75">
        <v>1061338.74</v>
      </c>
      <c r="E99" s="28">
        <v>89600</v>
      </c>
      <c r="F99" s="29">
        <f t="shared" si="7"/>
        <v>16014.8434875</v>
      </c>
      <c r="G99" s="30">
        <f t="shared" si="8"/>
        <v>0.0008272304982094084</v>
      </c>
      <c r="H99" s="7">
        <f t="shared" si="9"/>
        <v>11.8452984375</v>
      </c>
      <c r="I99" s="7">
        <f t="shared" si="13"/>
        <v>1818.8434875000005</v>
      </c>
      <c r="J99" s="7">
        <f t="shared" si="10"/>
        <v>1818.8434875000005</v>
      </c>
      <c r="K99" s="7">
        <f>J99/$J$500</f>
        <v>0.00031966583766822565</v>
      </c>
      <c r="L99" s="31">
        <f>$B$509*G99</f>
        <v>90000.47931070712</v>
      </c>
      <c r="M99" s="10">
        <f t="shared" si="11"/>
        <v>9436.65193108415</v>
      </c>
      <c r="N99" s="32">
        <f t="shared" si="12"/>
        <v>99437.13124179127</v>
      </c>
      <c r="O99" s="96">
        <v>0</v>
      </c>
    </row>
    <row r="100" spans="1:15" s="4" customFormat="1" ht="12.75">
      <c r="A100" s="26" t="s">
        <v>493</v>
      </c>
      <c r="B100" s="27" t="s">
        <v>162</v>
      </c>
      <c r="C100" s="70">
        <v>4328</v>
      </c>
      <c r="D100" s="75">
        <v>4764169</v>
      </c>
      <c r="E100" s="28">
        <v>398800</v>
      </c>
      <c r="F100" s="29">
        <f t="shared" si="7"/>
        <v>51703.418836509525</v>
      </c>
      <c r="G100" s="30">
        <f t="shared" si="8"/>
        <v>0.002670687662769797</v>
      </c>
      <c r="H100" s="7">
        <f t="shared" si="9"/>
        <v>11.946261283851555</v>
      </c>
      <c r="I100" s="7">
        <f t="shared" si="13"/>
        <v>6259.4188365095315</v>
      </c>
      <c r="J100" s="7">
        <f t="shared" si="10"/>
        <v>6259.4188365095315</v>
      </c>
      <c r="K100" s="7">
        <f>J100/$J$500</f>
        <v>0.0011001069522696297</v>
      </c>
      <c r="L100" s="31">
        <f>$B$509*G100</f>
        <v>290563.71864765004</v>
      </c>
      <c r="M100" s="10">
        <f t="shared" si="11"/>
        <v>32475.55782394507</v>
      </c>
      <c r="N100" s="32">
        <f t="shared" si="12"/>
        <v>323039.2764715951</v>
      </c>
      <c r="O100" s="96">
        <v>0</v>
      </c>
    </row>
    <row r="101" spans="1:15" s="4" customFormat="1" ht="12.75">
      <c r="A101" s="26" t="s">
        <v>497</v>
      </c>
      <c r="B101" s="27" t="s">
        <v>477</v>
      </c>
      <c r="C101" s="70">
        <v>921</v>
      </c>
      <c r="D101" s="75">
        <v>868786.38</v>
      </c>
      <c r="E101" s="28">
        <v>72100</v>
      </c>
      <c r="F101" s="29">
        <f t="shared" si="7"/>
        <v>11097.812149514564</v>
      </c>
      <c r="G101" s="30">
        <f t="shared" si="8"/>
        <v>0.0005732462312630739</v>
      </c>
      <c r="H101" s="7">
        <f t="shared" si="9"/>
        <v>12.049741747572815</v>
      </c>
      <c r="I101" s="7">
        <f t="shared" si="13"/>
        <v>1427.3121495145629</v>
      </c>
      <c r="J101" s="7">
        <f t="shared" si="10"/>
        <v>1427.3121495145629</v>
      </c>
      <c r="K101" s="7">
        <f>J101/$J$500</f>
        <v>0.00025085332356757187</v>
      </c>
      <c r="L101" s="31">
        <f>$B$509*G101</f>
        <v>62367.666192685276</v>
      </c>
      <c r="M101" s="10">
        <f t="shared" si="11"/>
        <v>7405.281457443965</v>
      </c>
      <c r="N101" s="32">
        <f t="shared" si="12"/>
        <v>69772.94765012924</v>
      </c>
      <c r="O101" s="96">
        <v>0</v>
      </c>
    </row>
    <row r="102" spans="1:15" s="4" customFormat="1" ht="12.75">
      <c r="A102" s="26" t="s">
        <v>493</v>
      </c>
      <c r="B102" s="27" t="s">
        <v>163</v>
      </c>
      <c r="C102" s="70">
        <v>3486</v>
      </c>
      <c r="D102" s="75">
        <v>2323247</v>
      </c>
      <c r="E102" s="28">
        <v>175550</v>
      </c>
      <c r="F102" s="29">
        <f t="shared" si="7"/>
        <v>46134.08739390487</v>
      </c>
      <c r="G102" s="30">
        <f t="shared" si="8"/>
        <v>0.0023830094954773633</v>
      </c>
      <c r="H102" s="7">
        <f t="shared" si="9"/>
        <v>13.234104243805184</v>
      </c>
      <c r="I102" s="7">
        <f t="shared" si="13"/>
        <v>9531.087393904872</v>
      </c>
      <c r="J102" s="7">
        <f t="shared" si="10"/>
        <v>9531.087393904872</v>
      </c>
      <c r="K102" s="7">
        <f>J102/$J$500</f>
        <v>0.0016751100666992744</v>
      </c>
      <c r="L102" s="31">
        <f>$B$509*G102</f>
        <v>259265.0987350768</v>
      </c>
      <c r="M102" s="10">
        <f t="shared" si="11"/>
        <v>49449.85914354227</v>
      </c>
      <c r="N102" s="32">
        <f t="shared" si="12"/>
        <v>308714.9578786191</v>
      </c>
      <c r="O102" s="96">
        <v>0</v>
      </c>
    </row>
    <row r="103" spans="1:15" s="4" customFormat="1" ht="12.75">
      <c r="A103" s="26" t="s">
        <v>502</v>
      </c>
      <c r="B103" s="27" t="s">
        <v>407</v>
      </c>
      <c r="C103" s="70">
        <v>24</v>
      </c>
      <c r="D103" s="75">
        <v>0</v>
      </c>
      <c r="E103" s="28">
        <v>4800</v>
      </c>
      <c r="F103" s="29">
        <f t="shared" si="7"/>
        <v>0</v>
      </c>
      <c r="G103" s="30">
        <f t="shared" si="8"/>
        <v>0</v>
      </c>
      <c r="H103" s="7">
        <f t="shared" si="9"/>
        <v>0</v>
      </c>
      <c r="I103" s="7">
        <f t="shared" si="13"/>
        <v>-252</v>
      </c>
      <c r="J103" s="7">
        <f t="shared" si="10"/>
        <v>0</v>
      </c>
      <c r="K103" s="7">
        <f>J103/$J$500</f>
        <v>0</v>
      </c>
      <c r="L103" s="31">
        <f>$B$509*G103</f>
        <v>0</v>
      </c>
      <c r="M103" s="10">
        <f t="shared" si="11"/>
        <v>0</v>
      </c>
      <c r="N103" s="32">
        <f t="shared" si="12"/>
        <v>0</v>
      </c>
      <c r="O103" s="96">
        <v>0</v>
      </c>
    </row>
    <row r="104" spans="1:15" s="4" customFormat="1" ht="12.75">
      <c r="A104" s="26" t="s">
        <v>502</v>
      </c>
      <c r="B104" s="27" t="s">
        <v>408</v>
      </c>
      <c r="C104" s="70">
        <v>486</v>
      </c>
      <c r="D104" s="75">
        <v>655024.56</v>
      </c>
      <c r="E104" s="28">
        <v>43300</v>
      </c>
      <c r="F104" s="29">
        <f t="shared" si="7"/>
        <v>7352.0077635103935</v>
      </c>
      <c r="G104" s="30">
        <f t="shared" si="8"/>
        <v>0.00037976050467150346</v>
      </c>
      <c r="H104" s="7">
        <f t="shared" si="9"/>
        <v>15.127587990762127</v>
      </c>
      <c r="I104" s="7">
        <f t="shared" si="13"/>
        <v>2249.0077635103935</v>
      </c>
      <c r="J104" s="7">
        <f t="shared" si="10"/>
        <v>2249.0077635103935</v>
      </c>
      <c r="K104" s="7">
        <f>J104/$J$500</f>
        <v>0.00039526817760062626</v>
      </c>
      <c r="L104" s="31">
        <f>$B$509*G104</f>
        <v>41316.93345167169</v>
      </c>
      <c r="M104" s="10">
        <f t="shared" si="11"/>
        <v>11668.460535724678</v>
      </c>
      <c r="N104" s="32">
        <f t="shared" si="12"/>
        <v>52985.39398739637</v>
      </c>
      <c r="O104" s="96">
        <v>0</v>
      </c>
    </row>
    <row r="105" spans="1:15" s="4" customFormat="1" ht="12.75">
      <c r="A105" s="26" t="s">
        <v>502</v>
      </c>
      <c r="B105" s="27" t="s">
        <v>409</v>
      </c>
      <c r="C105" s="70">
        <v>560</v>
      </c>
      <c r="D105" s="75">
        <v>410159.43</v>
      </c>
      <c r="E105" s="28">
        <v>36250</v>
      </c>
      <c r="F105" s="29">
        <f t="shared" si="7"/>
        <v>6336.256022068965</v>
      </c>
      <c r="G105" s="30">
        <f t="shared" si="8"/>
        <v>0.0003272928786353507</v>
      </c>
      <c r="H105" s="7">
        <f t="shared" si="9"/>
        <v>11.314742896551724</v>
      </c>
      <c r="I105" s="7">
        <f t="shared" si="13"/>
        <v>456.2560220689656</v>
      </c>
      <c r="J105" s="7">
        <f t="shared" si="10"/>
        <v>456.2560220689656</v>
      </c>
      <c r="K105" s="7">
        <f>J105/$J$500</f>
        <v>8.018802304222358E-05</v>
      </c>
      <c r="L105" s="31">
        <f>$B$509*G105</f>
        <v>35608.59520523374</v>
      </c>
      <c r="M105" s="10">
        <f t="shared" si="11"/>
        <v>2367.179639873151</v>
      </c>
      <c r="N105" s="32">
        <f t="shared" si="12"/>
        <v>37975.77484510689</v>
      </c>
      <c r="O105" s="96">
        <v>0</v>
      </c>
    </row>
    <row r="106" spans="1:15" s="4" customFormat="1" ht="12.75">
      <c r="A106" s="26" t="s">
        <v>502</v>
      </c>
      <c r="B106" s="27" t="s">
        <v>410</v>
      </c>
      <c r="C106" s="70">
        <v>154</v>
      </c>
      <c r="D106" s="75">
        <v>315664.58</v>
      </c>
      <c r="E106" s="28">
        <v>22800</v>
      </c>
      <c r="F106" s="29">
        <f t="shared" si="7"/>
        <v>2132.1204087719298</v>
      </c>
      <c r="G106" s="30">
        <f t="shared" si="8"/>
        <v>0.0001101325173341536</v>
      </c>
      <c r="H106" s="7">
        <f t="shared" si="9"/>
        <v>13.844937719298246</v>
      </c>
      <c r="I106" s="7">
        <f t="shared" si="13"/>
        <v>515.1204087719299</v>
      </c>
      <c r="J106" s="7">
        <f t="shared" si="10"/>
        <v>515.1204087719299</v>
      </c>
      <c r="K106" s="7">
        <f>J106/$J$500</f>
        <v>9.053357152594347E-05</v>
      </c>
      <c r="L106" s="31">
        <f>$B$509*G106</f>
        <v>11982.125138306286</v>
      </c>
      <c r="M106" s="10">
        <f t="shared" si="11"/>
        <v>2672.5839983405867</v>
      </c>
      <c r="N106" s="32">
        <f t="shared" si="12"/>
        <v>14654.709136646874</v>
      </c>
      <c r="O106" s="96">
        <v>0</v>
      </c>
    </row>
    <row r="107" spans="1:15" s="4" customFormat="1" ht="12.75">
      <c r="A107" s="26" t="s">
        <v>491</v>
      </c>
      <c r="B107" s="27" t="s">
        <v>105</v>
      </c>
      <c r="C107" s="71">
        <v>166</v>
      </c>
      <c r="D107" s="75">
        <v>372256.5</v>
      </c>
      <c r="E107" s="28">
        <v>38700</v>
      </c>
      <c r="F107" s="29">
        <f t="shared" si="7"/>
        <v>1596.7591472868216</v>
      </c>
      <c r="G107" s="30">
        <f t="shared" si="8"/>
        <v>8.24789743316252E-05</v>
      </c>
      <c r="H107" s="7">
        <f t="shared" si="9"/>
        <v>9.619031007751937</v>
      </c>
      <c r="I107" s="7">
        <f t="shared" si="13"/>
        <v>-146.24085271317838</v>
      </c>
      <c r="J107" s="7">
        <f t="shared" si="10"/>
        <v>0</v>
      </c>
      <c r="K107" s="7">
        <f>J107/$J$500</f>
        <v>0</v>
      </c>
      <c r="L107" s="31">
        <f>$B$509*G107</f>
        <v>8973.493166619992</v>
      </c>
      <c r="M107" s="10">
        <f t="shared" si="11"/>
        <v>0</v>
      </c>
      <c r="N107" s="32">
        <f t="shared" si="12"/>
        <v>8973.493166619992</v>
      </c>
      <c r="O107" s="96">
        <v>0</v>
      </c>
    </row>
    <row r="108" spans="1:15" s="4" customFormat="1" ht="12.75">
      <c r="A108" s="26" t="s">
        <v>497</v>
      </c>
      <c r="B108" s="27" t="s">
        <v>265</v>
      </c>
      <c r="C108" s="70">
        <v>2198</v>
      </c>
      <c r="D108" s="75">
        <v>1601045.38</v>
      </c>
      <c r="E108" s="28">
        <v>106750</v>
      </c>
      <c r="F108" s="29">
        <f t="shared" si="7"/>
        <v>32965.78684065574</v>
      </c>
      <c r="G108" s="30">
        <f t="shared" si="8"/>
        <v>0.0017028142855936108</v>
      </c>
      <c r="H108" s="7">
        <f t="shared" si="9"/>
        <v>14.998083185011708</v>
      </c>
      <c r="I108" s="7">
        <f t="shared" si="13"/>
        <v>9886.786840655735</v>
      </c>
      <c r="J108" s="7">
        <f t="shared" si="10"/>
        <v>9886.786840655735</v>
      </c>
      <c r="K108" s="7">
        <f>J108/$J$500</f>
        <v>0.0017376250452475531</v>
      </c>
      <c r="L108" s="31">
        <f>$B$509*G108</f>
        <v>185261.66795381973</v>
      </c>
      <c r="M108" s="10">
        <f t="shared" si="11"/>
        <v>51295.32407449174</v>
      </c>
      <c r="N108" s="32">
        <f t="shared" si="12"/>
        <v>236556.99202831148</v>
      </c>
      <c r="O108" s="96">
        <v>0</v>
      </c>
    </row>
    <row r="109" spans="1:15" s="4" customFormat="1" ht="12.75">
      <c r="A109" s="26" t="s">
        <v>497</v>
      </c>
      <c r="B109" s="27" t="s">
        <v>266</v>
      </c>
      <c r="C109" s="70">
        <v>2878</v>
      </c>
      <c r="D109" s="75">
        <v>1545027.11</v>
      </c>
      <c r="E109" s="28">
        <v>140050</v>
      </c>
      <c r="F109" s="29">
        <f t="shared" si="7"/>
        <v>31750.00373138165</v>
      </c>
      <c r="G109" s="30">
        <f t="shared" si="8"/>
        <v>0.0016400142421224156</v>
      </c>
      <c r="H109" s="7">
        <f t="shared" si="9"/>
        <v>11.031967940021422</v>
      </c>
      <c r="I109" s="7">
        <f t="shared" si="13"/>
        <v>1531.0037313816536</v>
      </c>
      <c r="J109" s="7">
        <f t="shared" si="10"/>
        <v>1531.0037313816536</v>
      </c>
      <c r="K109" s="7">
        <f>J109/$J$500</f>
        <v>0.00026907735252030326</v>
      </c>
      <c r="L109" s="31">
        <f>$B$509*G109</f>
        <v>178429.19015546126</v>
      </c>
      <c r="M109" s="10">
        <f t="shared" si="11"/>
        <v>7943.261428226499</v>
      </c>
      <c r="N109" s="32">
        <f t="shared" si="12"/>
        <v>186372.45158368777</v>
      </c>
      <c r="O109" s="96">
        <v>0</v>
      </c>
    </row>
    <row r="110" spans="1:15" s="4" customFormat="1" ht="12.75">
      <c r="A110" s="26" t="s">
        <v>503</v>
      </c>
      <c r="B110" s="27" t="s">
        <v>446</v>
      </c>
      <c r="C110" s="70">
        <v>1403</v>
      </c>
      <c r="D110" s="75">
        <v>1738347.66</v>
      </c>
      <c r="E110" s="28">
        <v>132700</v>
      </c>
      <c r="F110" s="29">
        <f t="shared" si="7"/>
        <v>18379.063805425772</v>
      </c>
      <c r="G110" s="30">
        <f t="shared" si="8"/>
        <v>0.0009493519009568695</v>
      </c>
      <c r="H110" s="7">
        <f t="shared" si="9"/>
        <v>13.09983165033911</v>
      </c>
      <c r="I110" s="7">
        <f t="shared" si="13"/>
        <v>3647.563805425772</v>
      </c>
      <c r="J110" s="7">
        <f t="shared" si="10"/>
        <v>3647.563805425772</v>
      </c>
      <c r="K110" s="7">
        <f>J110/$J$500</f>
        <v>0.0006410675505193681</v>
      </c>
      <c r="L110" s="31">
        <f>$B$509*G110</f>
        <v>103286.9633138454</v>
      </c>
      <c r="M110" s="10">
        <f t="shared" si="11"/>
        <v>18924.54752966959</v>
      </c>
      <c r="N110" s="32">
        <f t="shared" si="12"/>
        <v>122211.51084351499</v>
      </c>
      <c r="O110" s="96">
        <v>0</v>
      </c>
    </row>
    <row r="111" spans="1:15" s="4" customFormat="1" ht="12.75">
      <c r="A111" s="26" t="s">
        <v>500</v>
      </c>
      <c r="B111" s="27" t="s">
        <v>348</v>
      </c>
      <c r="C111" s="70">
        <v>1314</v>
      </c>
      <c r="D111" s="75">
        <v>1047972.75</v>
      </c>
      <c r="E111" s="28">
        <v>82200</v>
      </c>
      <c r="F111" s="29">
        <f t="shared" si="7"/>
        <v>16752.265127737228</v>
      </c>
      <c r="G111" s="30">
        <f t="shared" si="8"/>
        <v>0.0008653212651482158</v>
      </c>
      <c r="H111" s="7">
        <f t="shared" si="9"/>
        <v>12.749060218978101</v>
      </c>
      <c r="I111" s="7">
        <f t="shared" si="13"/>
        <v>2955.265127737225</v>
      </c>
      <c r="J111" s="7">
        <f t="shared" si="10"/>
        <v>2955.265127737225</v>
      </c>
      <c r="K111" s="7">
        <f>J111/$J$500</f>
        <v>0.0005193944993520591</v>
      </c>
      <c r="L111" s="31">
        <f>$B$509*G111</f>
        <v>94144.65350305814</v>
      </c>
      <c r="M111" s="10">
        <f t="shared" si="11"/>
        <v>15332.714753185779</v>
      </c>
      <c r="N111" s="32">
        <f t="shared" si="12"/>
        <v>109477.36825624392</v>
      </c>
      <c r="O111" s="96">
        <v>0</v>
      </c>
    </row>
    <row r="112" spans="1:15" s="4" customFormat="1" ht="12.75">
      <c r="A112" s="26" t="s">
        <v>492</v>
      </c>
      <c r="B112" s="27" t="s">
        <v>128</v>
      </c>
      <c r="C112" s="70">
        <v>141</v>
      </c>
      <c r="D112" s="75">
        <v>1323593.91</v>
      </c>
      <c r="E112" s="28">
        <v>201250</v>
      </c>
      <c r="F112" s="29">
        <f t="shared" si="7"/>
        <v>927.3378450186335</v>
      </c>
      <c r="G112" s="30">
        <f t="shared" si="8"/>
        <v>4.790069588516191E-05</v>
      </c>
      <c r="H112" s="7">
        <f t="shared" si="9"/>
        <v>6.576864149068323</v>
      </c>
      <c r="I112" s="7">
        <f t="shared" si="13"/>
        <v>-553.1621549813665</v>
      </c>
      <c r="J112" s="7">
        <f t="shared" si="10"/>
        <v>0</v>
      </c>
      <c r="K112" s="7">
        <f>J112/$J$500</f>
        <v>0</v>
      </c>
      <c r="L112" s="31">
        <f>$B$509*G112</f>
        <v>5211.468385549856</v>
      </c>
      <c r="M112" s="10">
        <f t="shared" si="11"/>
        <v>0</v>
      </c>
      <c r="N112" s="32">
        <f t="shared" si="12"/>
        <v>5211.468385549856</v>
      </c>
      <c r="O112" s="96">
        <v>0</v>
      </c>
    </row>
    <row r="113" spans="1:15" s="4" customFormat="1" ht="12.75">
      <c r="A113" s="26" t="s">
        <v>502</v>
      </c>
      <c r="B113" s="27" t="s">
        <v>411</v>
      </c>
      <c r="C113" s="70">
        <v>105</v>
      </c>
      <c r="D113" s="75">
        <v>188292.01</v>
      </c>
      <c r="E113" s="28">
        <v>17150</v>
      </c>
      <c r="F113" s="29">
        <f t="shared" si="7"/>
        <v>1152.808224489796</v>
      </c>
      <c r="G113" s="30">
        <f t="shared" si="8"/>
        <v>5.954713966633121E-05</v>
      </c>
      <c r="H113" s="7">
        <f t="shared" si="9"/>
        <v>10.979125947521867</v>
      </c>
      <c r="I113" s="7">
        <f t="shared" si="13"/>
        <v>50.30822448979603</v>
      </c>
      <c r="J113" s="7">
        <f t="shared" si="10"/>
        <v>50.30822448979603</v>
      </c>
      <c r="K113" s="7">
        <f>J113/$J$500</f>
        <v>8.841783712372221E-06</v>
      </c>
      <c r="L113" s="31">
        <f>$B$509*G113</f>
        <v>6478.570511063003</v>
      </c>
      <c r="M113" s="10">
        <f t="shared" si="11"/>
        <v>261.012674836349</v>
      </c>
      <c r="N113" s="32">
        <f t="shared" si="12"/>
        <v>6739.583185899352</v>
      </c>
      <c r="O113" s="96">
        <v>0</v>
      </c>
    </row>
    <row r="114" spans="1:15" s="4" customFormat="1" ht="12.75">
      <c r="A114" s="9" t="s">
        <v>489</v>
      </c>
      <c r="B114" s="27" t="s">
        <v>25</v>
      </c>
      <c r="C114" s="8">
        <v>269</v>
      </c>
      <c r="D114" s="76">
        <v>234564.76</v>
      </c>
      <c r="E114" s="28">
        <v>14950</v>
      </c>
      <c r="F114" s="29">
        <f t="shared" si="7"/>
        <v>4220.596684949833</v>
      </c>
      <c r="G114" s="30">
        <f t="shared" si="8"/>
        <v>0.00021801064126272357</v>
      </c>
      <c r="H114" s="7">
        <f t="shared" si="9"/>
        <v>15.689950501672241</v>
      </c>
      <c r="I114" s="7">
        <f t="shared" si="13"/>
        <v>1396.096684949833</v>
      </c>
      <c r="J114" s="7">
        <f t="shared" si="10"/>
        <v>1396.096684949833</v>
      </c>
      <c r="K114" s="7">
        <f>J114/$J$500</f>
        <v>0.0002453671353953269</v>
      </c>
      <c r="L114" s="31">
        <f>$B$509*G114</f>
        <v>23718.978266578357</v>
      </c>
      <c r="M114" s="10">
        <f t="shared" si="11"/>
        <v>7243.327184858734</v>
      </c>
      <c r="N114" s="32">
        <f t="shared" si="12"/>
        <v>30962.30545143709</v>
      </c>
      <c r="O114" s="96">
        <v>0</v>
      </c>
    </row>
    <row r="115" spans="1:15" s="4" customFormat="1" ht="12.75">
      <c r="A115" s="26" t="s">
        <v>490</v>
      </c>
      <c r="B115" s="27" t="s">
        <v>81</v>
      </c>
      <c r="C115" s="70">
        <v>7211</v>
      </c>
      <c r="D115" s="75">
        <v>17378405.88</v>
      </c>
      <c r="E115" s="28">
        <v>1056700</v>
      </c>
      <c r="F115" s="29">
        <f t="shared" si="7"/>
        <v>118591.54424215008</v>
      </c>
      <c r="G115" s="30">
        <f t="shared" si="8"/>
        <v>0.006125725943149458</v>
      </c>
      <c r="H115" s="7">
        <f t="shared" si="9"/>
        <v>16.445922097094726</v>
      </c>
      <c r="I115" s="7">
        <f t="shared" si="13"/>
        <v>42876.04424215007</v>
      </c>
      <c r="J115" s="7">
        <f t="shared" si="10"/>
        <v>42876.04424215007</v>
      </c>
      <c r="K115" s="7">
        <f>J115/$J$500</f>
        <v>0.007535561301871941</v>
      </c>
      <c r="L115" s="31">
        <f>$B$509*G115</f>
        <v>666462.6995775026</v>
      </c>
      <c r="M115" s="10">
        <f t="shared" si="11"/>
        <v>222452.51363055216</v>
      </c>
      <c r="N115" s="32">
        <f t="shared" si="12"/>
        <v>888915.2132080547</v>
      </c>
      <c r="O115" s="96">
        <v>0</v>
      </c>
    </row>
    <row r="116" spans="1:15" s="4" customFormat="1" ht="12.75">
      <c r="A116" s="26" t="s">
        <v>494</v>
      </c>
      <c r="B116" s="27" t="s">
        <v>188</v>
      </c>
      <c r="C116" s="70">
        <v>1534</v>
      </c>
      <c r="D116" s="75">
        <v>3204595.18</v>
      </c>
      <c r="E116" s="28">
        <v>268450</v>
      </c>
      <c r="F116" s="29">
        <f t="shared" si="7"/>
        <v>18311.972457142856</v>
      </c>
      <c r="G116" s="30">
        <f t="shared" si="8"/>
        <v>0.0009458863654048712</v>
      </c>
      <c r="H116" s="7">
        <f t="shared" si="9"/>
        <v>11.93740055876327</v>
      </c>
      <c r="I116" s="7">
        <f t="shared" si="13"/>
        <v>2204.972457142857</v>
      </c>
      <c r="J116" s="7">
        <f t="shared" si="10"/>
        <v>2204.972457142857</v>
      </c>
      <c r="K116" s="7">
        <f>J116/$J$500</f>
        <v>0.000387528873370385</v>
      </c>
      <c r="L116" s="31">
        <f>$B$509*G116</f>
        <v>102909.92225766665</v>
      </c>
      <c r="M116" s="10">
        <f t="shared" si="11"/>
        <v>11439.993456657716</v>
      </c>
      <c r="N116" s="32">
        <f t="shared" si="12"/>
        <v>114349.91571432436</v>
      </c>
      <c r="O116" s="96">
        <v>0</v>
      </c>
    </row>
    <row r="117" spans="1:15" s="4" customFormat="1" ht="12.75">
      <c r="A117" s="26" t="s">
        <v>502</v>
      </c>
      <c r="B117" s="27" t="s">
        <v>412</v>
      </c>
      <c r="C117" s="70">
        <v>507</v>
      </c>
      <c r="D117" s="75">
        <v>818796</v>
      </c>
      <c r="E117" s="28">
        <v>69700</v>
      </c>
      <c r="F117" s="29">
        <f t="shared" si="7"/>
        <v>5955.947948350072</v>
      </c>
      <c r="G117" s="30">
        <f t="shared" si="8"/>
        <v>0.0003076484507930745</v>
      </c>
      <c r="H117" s="7">
        <f t="shared" si="9"/>
        <v>11.747431850789097</v>
      </c>
      <c r="I117" s="7">
        <f t="shared" si="13"/>
        <v>632.447948350072</v>
      </c>
      <c r="J117" s="7">
        <f t="shared" si="10"/>
        <v>632.447948350072</v>
      </c>
      <c r="K117" s="7">
        <f>J117/$J$500</f>
        <v>0.000111154150744857</v>
      </c>
      <c r="L117" s="31">
        <f>$B$509*G117</f>
        <v>33471.33367363352</v>
      </c>
      <c r="M117" s="10">
        <f t="shared" si="11"/>
        <v>3281.311005660631</v>
      </c>
      <c r="N117" s="32">
        <f t="shared" si="12"/>
        <v>36752.64467929415</v>
      </c>
      <c r="O117" s="96">
        <v>0</v>
      </c>
    </row>
    <row r="118" spans="1:15" s="4" customFormat="1" ht="12.75">
      <c r="A118" s="9" t="s">
        <v>489</v>
      </c>
      <c r="B118" s="27" t="s">
        <v>26</v>
      </c>
      <c r="C118" s="8">
        <v>103</v>
      </c>
      <c r="D118" s="76">
        <v>126101.64</v>
      </c>
      <c r="E118" s="28">
        <v>11700</v>
      </c>
      <c r="F118" s="29">
        <f t="shared" si="7"/>
        <v>1110.1255487179487</v>
      </c>
      <c r="G118" s="30">
        <f t="shared" si="8"/>
        <v>5.7342409337794754E-05</v>
      </c>
      <c r="H118" s="7">
        <f t="shared" si="9"/>
        <v>10.777917948717949</v>
      </c>
      <c r="I118" s="7">
        <f t="shared" si="13"/>
        <v>28.625548717948753</v>
      </c>
      <c r="J118" s="7">
        <f t="shared" si="10"/>
        <v>28.625548717948753</v>
      </c>
      <c r="K118" s="7">
        <f>J118/$J$500</f>
        <v>5.031004631527257E-06</v>
      </c>
      <c r="L118" s="31">
        <f>$B$509*G118</f>
        <v>6238.701711800112</v>
      </c>
      <c r="M118" s="10">
        <f t="shared" si="11"/>
        <v>148.51708871271114</v>
      </c>
      <c r="N118" s="32">
        <f t="shared" si="12"/>
        <v>6387.218800512824</v>
      </c>
      <c r="O118" s="96">
        <v>0</v>
      </c>
    </row>
    <row r="119" spans="1:15" s="4" customFormat="1" ht="12.75">
      <c r="A119" s="26" t="s">
        <v>491</v>
      </c>
      <c r="B119" s="27" t="s">
        <v>106</v>
      </c>
      <c r="C119" s="71">
        <v>309</v>
      </c>
      <c r="D119" s="75">
        <v>1080251.36</v>
      </c>
      <c r="E119" s="28">
        <v>129200</v>
      </c>
      <c r="F119" s="29">
        <f t="shared" si="7"/>
        <v>2583.5732990712077</v>
      </c>
      <c r="G119" s="30">
        <f t="shared" si="8"/>
        <v>0.00013345185852233575</v>
      </c>
      <c r="H119" s="7">
        <f t="shared" si="9"/>
        <v>8.361078637770898</v>
      </c>
      <c r="I119" s="7">
        <f t="shared" si="13"/>
        <v>-660.9267009287925</v>
      </c>
      <c r="J119" s="7">
        <f t="shared" si="10"/>
        <v>0</v>
      </c>
      <c r="K119" s="7">
        <f>J119/$J$500</f>
        <v>0</v>
      </c>
      <c r="L119" s="31">
        <f>$B$509*G119</f>
        <v>14519.207473506916</v>
      </c>
      <c r="M119" s="10">
        <f t="shared" si="11"/>
        <v>0</v>
      </c>
      <c r="N119" s="32">
        <f t="shared" si="12"/>
        <v>14519.207473506916</v>
      </c>
      <c r="O119" s="96">
        <v>0</v>
      </c>
    </row>
    <row r="120" spans="1:15" s="4" customFormat="1" ht="12.75">
      <c r="A120" s="26" t="s">
        <v>495</v>
      </c>
      <c r="B120" s="27" t="s">
        <v>207</v>
      </c>
      <c r="C120" s="70">
        <v>2218</v>
      </c>
      <c r="D120" s="75">
        <v>4668420.51</v>
      </c>
      <c r="E120" s="28">
        <v>339500</v>
      </c>
      <c r="F120" s="29">
        <f t="shared" si="7"/>
        <v>30499.43060730486</v>
      </c>
      <c r="G120" s="30">
        <f t="shared" si="8"/>
        <v>0.001575417155720366</v>
      </c>
      <c r="H120" s="7">
        <f t="shared" si="9"/>
        <v>13.750870427098674</v>
      </c>
      <c r="I120" s="7">
        <f t="shared" si="13"/>
        <v>7210.430607304858</v>
      </c>
      <c r="J120" s="7">
        <f t="shared" si="10"/>
        <v>7210.430607304858</v>
      </c>
      <c r="K120" s="7">
        <f>J120/$J$500</f>
        <v>0.0012672494119880778</v>
      </c>
      <c r="L120" s="31">
        <f>$B$509*G120</f>
        <v>171401.19886301752</v>
      </c>
      <c r="M120" s="10">
        <f t="shared" si="11"/>
        <v>37409.664098088935</v>
      </c>
      <c r="N120" s="32">
        <f t="shared" si="12"/>
        <v>208810.86296110647</v>
      </c>
      <c r="O120" s="96">
        <v>0</v>
      </c>
    </row>
    <row r="121" spans="1:15" s="4" customFormat="1" ht="12.75">
      <c r="A121" s="26" t="s">
        <v>502</v>
      </c>
      <c r="B121" s="27" t="s">
        <v>413</v>
      </c>
      <c r="C121" s="70">
        <v>589</v>
      </c>
      <c r="D121" s="75">
        <v>756985</v>
      </c>
      <c r="E121" s="28">
        <v>55600</v>
      </c>
      <c r="F121" s="29">
        <f t="shared" si="7"/>
        <v>8019.139658273381</v>
      </c>
      <c r="G121" s="30">
        <f t="shared" si="8"/>
        <v>0.00041422052609518605</v>
      </c>
      <c r="H121" s="7">
        <f t="shared" si="9"/>
        <v>13.614838129496404</v>
      </c>
      <c r="I121" s="7">
        <f t="shared" si="13"/>
        <v>1834.6396582733817</v>
      </c>
      <c r="J121" s="7">
        <f t="shared" si="10"/>
        <v>1834.6396582733817</v>
      </c>
      <c r="K121" s="7">
        <f>J121/$J$500</f>
        <v>0.00032244205024337347</v>
      </c>
      <c r="L121" s="31">
        <f>$B$509*G121</f>
        <v>45066.09218300701</v>
      </c>
      <c r="M121" s="10">
        <f t="shared" si="11"/>
        <v>9518.60673723256</v>
      </c>
      <c r="N121" s="32">
        <f t="shared" si="12"/>
        <v>54584.69892023956</v>
      </c>
      <c r="O121" s="96">
        <v>0</v>
      </c>
    </row>
    <row r="122" spans="1:15" s="4" customFormat="1" ht="12.75">
      <c r="A122" s="26" t="s">
        <v>503</v>
      </c>
      <c r="B122" s="27" t="s">
        <v>447</v>
      </c>
      <c r="C122" s="70">
        <v>1965</v>
      </c>
      <c r="D122" s="75">
        <v>2940923.61</v>
      </c>
      <c r="E122" s="28">
        <v>200000</v>
      </c>
      <c r="F122" s="29">
        <f t="shared" si="7"/>
        <v>28894.574468249997</v>
      </c>
      <c r="G122" s="30">
        <f t="shared" si="8"/>
        <v>0.0014925199394908726</v>
      </c>
      <c r="H122" s="7">
        <f t="shared" si="9"/>
        <v>14.704618049999999</v>
      </c>
      <c r="I122" s="7">
        <f t="shared" si="13"/>
        <v>8262.074468249997</v>
      </c>
      <c r="J122" s="7">
        <f t="shared" si="10"/>
        <v>8262.074468249997</v>
      </c>
      <c r="K122" s="7">
        <f>J122/$J$500</f>
        <v>0.0014520781881021494</v>
      </c>
      <c r="L122" s="31">
        <f>$B$509*G122</f>
        <v>162382.20208965498</v>
      </c>
      <c r="M122" s="10">
        <f t="shared" si="11"/>
        <v>42865.87687252687</v>
      </c>
      <c r="N122" s="32">
        <f t="shared" si="12"/>
        <v>205248.07896218184</v>
      </c>
      <c r="O122" s="96">
        <v>0</v>
      </c>
    </row>
    <row r="123" spans="1:15" s="4" customFormat="1" ht="12.75">
      <c r="A123" s="26" t="s">
        <v>502</v>
      </c>
      <c r="B123" s="27" t="s">
        <v>414</v>
      </c>
      <c r="C123" s="70">
        <v>57</v>
      </c>
      <c r="D123" s="75">
        <v>220276.2</v>
      </c>
      <c r="E123" s="28">
        <v>41100</v>
      </c>
      <c r="F123" s="29">
        <f t="shared" si="7"/>
        <v>305.4925401459854</v>
      </c>
      <c r="G123" s="30">
        <f t="shared" si="8"/>
        <v>1.5779907332935848E-05</v>
      </c>
      <c r="H123" s="7">
        <f t="shared" si="9"/>
        <v>5.359518248175183</v>
      </c>
      <c r="I123" s="7">
        <f t="shared" si="13"/>
        <v>-293.00745985401454</v>
      </c>
      <c r="J123" s="7">
        <f t="shared" si="10"/>
        <v>0</v>
      </c>
      <c r="K123" s="7">
        <f>J123/$J$500</f>
        <v>0</v>
      </c>
      <c r="L123" s="31">
        <f>$B$509*G123</f>
        <v>1716.8119726205423</v>
      </c>
      <c r="M123" s="10">
        <f t="shared" si="11"/>
        <v>0</v>
      </c>
      <c r="N123" s="32">
        <f t="shared" si="12"/>
        <v>1716.8119726205423</v>
      </c>
      <c r="O123" s="96">
        <v>0</v>
      </c>
    </row>
    <row r="124" spans="1:15" s="4" customFormat="1" ht="12.75">
      <c r="A124" s="26" t="s">
        <v>492</v>
      </c>
      <c r="B124" s="27" t="s">
        <v>129</v>
      </c>
      <c r="C124" s="70">
        <v>1681</v>
      </c>
      <c r="D124" s="75">
        <v>2879454.29</v>
      </c>
      <c r="E124" s="28">
        <v>230700</v>
      </c>
      <c r="F124" s="29">
        <f t="shared" si="7"/>
        <v>20981.199226224533</v>
      </c>
      <c r="G124" s="30">
        <f t="shared" si="8"/>
        <v>0.0010837625670514735</v>
      </c>
      <c r="H124" s="7">
        <f t="shared" si="9"/>
        <v>12.481379670567836</v>
      </c>
      <c r="I124" s="7">
        <f t="shared" si="13"/>
        <v>3330.699226224533</v>
      </c>
      <c r="J124" s="7">
        <f t="shared" si="10"/>
        <v>3330.699226224533</v>
      </c>
      <c r="K124" s="7">
        <f>J124/$J$500</f>
        <v>0.0005853778873713981</v>
      </c>
      <c r="L124" s="31">
        <f>$B$509*G124</f>
        <v>117910.48650257033</v>
      </c>
      <c r="M124" s="10">
        <f t="shared" si="11"/>
        <v>17280.56839470758</v>
      </c>
      <c r="N124" s="32">
        <f t="shared" si="12"/>
        <v>135191.0548972779</v>
      </c>
      <c r="O124" s="96">
        <v>0</v>
      </c>
    </row>
    <row r="125" spans="1:15" s="4" customFormat="1" ht="12.75">
      <c r="A125" s="26" t="s">
        <v>492</v>
      </c>
      <c r="B125" s="27" t="s">
        <v>130</v>
      </c>
      <c r="C125" s="70">
        <v>1975</v>
      </c>
      <c r="D125" s="75">
        <v>4675778.92</v>
      </c>
      <c r="E125" s="28">
        <v>521550</v>
      </c>
      <c r="F125" s="29">
        <f t="shared" si="7"/>
        <v>17706.189947272553</v>
      </c>
      <c r="G125" s="30">
        <f t="shared" si="8"/>
        <v>0.0009145952842377218</v>
      </c>
      <c r="H125" s="7">
        <f t="shared" si="9"/>
        <v>8.965159466973445</v>
      </c>
      <c r="I125" s="7">
        <f t="shared" si="13"/>
        <v>-3031.310052727447</v>
      </c>
      <c r="J125" s="7">
        <f t="shared" si="10"/>
        <v>0</v>
      </c>
      <c r="K125" s="7">
        <f>J125/$J$500</f>
        <v>0</v>
      </c>
      <c r="L125" s="31">
        <f>$B$509*G125</f>
        <v>99505.53580275529</v>
      </c>
      <c r="M125" s="10">
        <f t="shared" si="11"/>
        <v>0</v>
      </c>
      <c r="N125" s="32">
        <f t="shared" si="12"/>
        <v>99505.53580275529</v>
      </c>
      <c r="O125" s="96">
        <v>0</v>
      </c>
    </row>
    <row r="126" spans="1:15" s="4" customFormat="1" ht="12.75">
      <c r="A126" s="26" t="s">
        <v>496</v>
      </c>
      <c r="B126" s="27" t="s">
        <v>225</v>
      </c>
      <c r="C126" s="70">
        <v>1148</v>
      </c>
      <c r="D126" s="75">
        <v>3039910.92</v>
      </c>
      <c r="E126" s="28">
        <v>267250</v>
      </c>
      <c r="F126" s="29">
        <f t="shared" si="7"/>
        <v>13058.251585257249</v>
      </c>
      <c r="G126" s="30">
        <f t="shared" si="8"/>
        <v>0.0006745107420529919</v>
      </c>
      <c r="H126" s="7">
        <f t="shared" si="9"/>
        <v>11.374783610851262</v>
      </c>
      <c r="I126" s="7">
        <f t="shared" si="13"/>
        <v>1004.2515852572486</v>
      </c>
      <c r="J126" s="7">
        <f t="shared" si="10"/>
        <v>1004.2515852572486</v>
      </c>
      <c r="K126" s="7">
        <f>J126/$J$500</f>
        <v>0.00017649947696827422</v>
      </c>
      <c r="L126" s="31">
        <f>$B$509*G126</f>
        <v>73384.97579138163</v>
      </c>
      <c r="M126" s="10">
        <f t="shared" si="11"/>
        <v>5210.328830622999</v>
      </c>
      <c r="N126" s="32">
        <f t="shared" si="12"/>
        <v>78595.30462200462</v>
      </c>
      <c r="O126" s="96">
        <v>0</v>
      </c>
    </row>
    <row r="127" spans="1:15" s="4" customFormat="1" ht="12.75">
      <c r="A127" s="26" t="s">
        <v>500</v>
      </c>
      <c r="B127" s="27" t="s">
        <v>349</v>
      </c>
      <c r="C127" s="70">
        <v>33</v>
      </c>
      <c r="D127" s="75">
        <v>61840.24</v>
      </c>
      <c r="E127" s="28">
        <v>8100</v>
      </c>
      <c r="F127" s="29">
        <f t="shared" si="7"/>
        <v>251.9417185185185</v>
      </c>
      <c r="G127" s="30">
        <f t="shared" si="8"/>
        <v>1.301379395262158E-05</v>
      </c>
      <c r="H127" s="7">
        <f t="shared" si="9"/>
        <v>7.634597530864197</v>
      </c>
      <c r="I127" s="7">
        <f t="shared" si="13"/>
        <v>-94.55828148148149</v>
      </c>
      <c r="J127" s="7">
        <f t="shared" si="10"/>
        <v>0</v>
      </c>
      <c r="K127" s="7">
        <f>J127/$J$500</f>
        <v>0</v>
      </c>
      <c r="L127" s="31">
        <f>$B$509*G127</f>
        <v>1415.8661895589707</v>
      </c>
      <c r="M127" s="10">
        <f t="shared" si="11"/>
        <v>0</v>
      </c>
      <c r="N127" s="32">
        <f t="shared" si="12"/>
        <v>1415.8661895589707</v>
      </c>
      <c r="O127" s="96">
        <v>0</v>
      </c>
    </row>
    <row r="128" spans="1:15" s="4" customFormat="1" ht="12.75">
      <c r="A128" s="26" t="s">
        <v>502</v>
      </c>
      <c r="B128" s="27" t="s">
        <v>415</v>
      </c>
      <c r="C128" s="70">
        <v>342</v>
      </c>
      <c r="D128" s="75">
        <v>200359.68</v>
      </c>
      <c r="E128" s="28">
        <v>18650</v>
      </c>
      <c r="F128" s="29">
        <f t="shared" si="7"/>
        <v>3674.1560621983917</v>
      </c>
      <c r="G128" s="30">
        <f t="shared" si="8"/>
        <v>0.00018978480509059009</v>
      </c>
      <c r="H128" s="7">
        <f t="shared" si="9"/>
        <v>10.74314638069705</v>
      </c>
      <c r="I128" s="7">
        <f t="shared" si="13"/>
        <v>83.15606219839117</v>
      </c>
      <c r="J128" s="7">
        <f t="shared" si="10"/>
        <v>83.15606219839117</v>
      </c>
      <c r="K128" s="7">
        <f>J128/$J$500</f>
        <v>1.461486513959315E-05</v>
      </c>
      <c r="L128" s="31">
        <f>$B$509*G128</f>
        <v>20648.0823192744</v>
      </c>
      <c r="M128" s="10">
        <f t="shared" si="11"/>
        <v>431.4361407777817</v>
      </c>
      <c r="N128" s="32">
        <f t="shared" si="12"/>
        <v>21079.518460052182</v>
      </c>
      <c r="O128" s="96">
        <v>0</v>
      </c>
    </row>
    <row r="129" spans="1:15" s="4" customFormat="1" ht="12.75">
      <c r="A129" s="26" t="s">
        <v>500</v>
      </c>
      <c r="B129" s="27" t="s">
        <v>350</v>
      </c>
      <c r="C129" s="70">
        <v>852</v>
      </c>
      <c r="D129" s="75">
        <v>762820.07</v>
      </c>
      <c r="E129" s="28">
        <v>53850</v>
      </c>
      <c r="F129" s="29">
        <f t="shared" si="7"/>
        <v>12069.130912534818</v>
      </c>
      <c r="G129" s="30">
        <f t="shared" si="8"/>
        <v>0.0006234187168624834</v>
      </c>
      <c r="H129" s="7">
        <f t="shared" si="9"/>
        <v>14.16564661095636</v>
      </c>
      <c r="I129" s="7">
        <f t="shared" si="13"/>
        <v>3123.1309125348184</v>
      </c>
      <c r="J129" s="7">
        <f t="shared" si="10"/>
        <v>3123.1309125348184</v>
      </c>
      <c r="K129" s="7">
        <f>J129/$J$500</f>
        <v>0.0005488972889444246</v>
      </c>
      <c r="L129" s="31">
        <f>$B$509*G129</f>
        <v>67826.29926041015</v>
      </c>
      <c r="M129" s="10">
        <f t="shared" si="11"/>
        <v>16203.64784509821</v>
      </c>
      <c r="N129" s="32">
        <f t="shared" si="12"/>
        <v>84029.94710550836</v>
      </c>
      <c r="O129" s="96">
        <v>0</v>
      </c>
    </row>
    <row r="130" spans="1:15" s="4" customFormat="1" ht="12.75">
      <c r="A130" s="26" t="s">
        <v>497</v>
      </c>
      <c r="B130" s="27" t="s">
        <v>267</v>
      </c>
      <c r="C130" s="70">
        <v>3895</v>
      </c>
      <c r="D130" s="75">
        <v>3547195.92</v>
      </c>
      <c r="E130" s="28">
        <v>222550</v>
      </c>
      <c r="F130" s="29">
        <f t="shared" si="7"/>
        <v>62081.90567692653</v>
      </c>
      <c r="G130" s="30">
        <f t="shared" si="8"/>
        <v>0.0032067778747259163</v>
      </c>
      <c r="H130" s="7">
        <f t="shared" si="9"/>
        <v>15.938871804088969</v>
      </c>
      <c r="I130" s="7">
        <f t="shared" si="13"/>
        <v>21184.405676926533</v>
      </c>
      <c r="J130" s="7">
        <f t="shared" si="10"/>
        <v>21184.405676926533</v>
      </c>
      <c r="K130" s="7">
        <f>J130/$J$500</f>
        <v>0.003723206989913272</v>
      </c>
      <c r="L130" s="31">
        <f>$B$509*G130</f>
        <v>348888.90870563977</v>
      </c>
      <c r="M130" s="10">
        <f t="shared" si="11"/>
        <v>109910.4261108331</v>
      </c>
      <c r="N130" s="32">
        <f t="shared" si="12"/>
        <v>458799.33481647284</v>
      </c>
      <c r="O130" s="96">
        <v>0</v>
      </c>
    </row>
    <row r="131" spans="1:15" s="4" customFormat="1" ht="12.75">
      <c r="A131" s="26" t="s">
        <v>496</v>
      </c>
      <c r="B131" s="27" t="s">
        <v>226</v>
      </c>
      <c r="C131" s="70">
        <v>2550</v>
      </c>
      <c r="D131" s="75">
        <v>2777457.08</v>
      </c>
      <c r="E131" s="28">
        <v>144850</v>
      </c>
      <c r="F131" s="29">
        <f t="shared" si="7"/>
        <v>48895.51642388678</v>
      </c>
      <c r="G131" s="30">
        <f t="shared" si="8"/>
        <v>0.002525648311399907</v>
      </c>
      <c r="H131" s="7">
        <f t="shared" si="9"/>
        <v>19.174712323092855</v>
      </c>
      <c r="I131" s="7">
        <f t="shared" si="13"/>
        <v>22120.51642388678</v>
      </c>
      <c r="J131" s="7">
        <f t="shared" si="10"/>
        <v>22120.51642388678</v>
      </c>
      <c r="K131" s="7">
        <f>J131/$J$500</f>
        <v>0.0038877305611462122</v>
      </c>
      <c r="L131" s="31">
        <f>$B$509*G131</f>
        <v>274783.8227535074</v>
      </c>
      <c r="M131" s="10">
        <f t="shared" si="11"/>
        <v>114767.22184324272</v>
      </c>
      <c r="N131" s="32">
        <f t="shared" si="12"/>
        <v>389551.0445967501</v>
      </c>
      <c r="O131" s="96">
        <v>0</v>
      </c>
    </row>
    <row r="132" spans="1:15" s="4" customFormat="1" ht="12.75">
      <c r="A132" s="26" t="s">
        <v>497</v>
      </c>
      <c r="B132" s="27" t="s">
        <v>268</v>
      </c>
      <c r="C132" s="70">
        <v>1181</v>
      </c>
      <c r="D132" s="75">
        <v>821292.72</v>
      </c>
      <c r="E132" s="28">
        <v>77850</v>
      </c>
      <c r="F132" s="29">
        <f t="shared" si="7"/>
        <v>12459.174082466281</v>
      </c>
      <c r="G132" s="30">
        <f t="shared" si="8"/>
        <v>0.0006435660012263563</v>
      </c>
      <c r="H132" s="7">
        <f t="shared" si="9"/>
        <v>10.5496816955684</v>
      </c>
      <c r="I132" s="7">
        <f t="shared" si="13"/>
        <v>58.67408246628128</v>
      </c>
      <c r="J132" s="7">
        <f t="shared" si="10"/>
        <v>58.67408246628128</v>
      </c>
      <c r="K132" s="7">
        <f>J132/$J$500</f>
        <v>1.0312102085693259E-05</v>
      </c>
      <c r="L132" s="31">
        <f>$B$509*G132</f>
        <v>70018.27024489707</v>
      </c>
      <c r="M132" s="10">
        <f t="shared" si="11"/>
        <v>304.4170086185185</v>
      </c>
      <c r="N132" s="32">
        <f t="shared" si="12"/>
        <v>70322.68725351559</v>
      </c>
      <c r="O132" s="96">
        <v>0</v>
      </c>
    </row>
    <row r="133" spans="1:15" s="4" customFormat="1" ht="12.75">
      <c r="A133" s="26" t="s">
        <v>498</v>
      </c>
      <c r="B133" s="27" t="s">
        <v>317</v>
      </c>
      <c r="C133" s="70">
        <v>4213</v>
      </c>
      <c r="D133" s="75">
        <v>4723739.46</v>
      </c>
      <c r="E133" s="28">
        <v>297250</v>
      </c>
      <c r="F133" s="29">
        <f t="shared" si="7"/>
        <v>66950.76314543314</v>
      </c>
      <c r="G133" s="30">
        <f t="shared" si="8"/>
        <v>0.003458273769301909</v>
      </c>
      <c r="H133" s="7">
        <f t="shared" si="9"/>
        <v>15.89147000841043</v>
      </c>
      <c r="I133" s="7">
        <f t="shared" si="13"/>
        <v>22714.26314543314</v>
      </c>
      <c r="J133" s="7">
        <f t="shared" si="10"/>
        <v>22714.26314543314</v>
      </c>
      <c r="K133" s="7">
        <f>J133/$J$500</f>
        <v>0.003992082884152718</v>
      </c>
      <c r="L133" s="31">
        <f>$B$509*G133</f>
        <v>376250.9935242106</v>
      </c>
      <c r="M133" s="10">
        <f t="shared" si="11"/>
        <v>117847.74041724968</v>
      </c>
      <c r="N133" s="32">
        <f t="shared" si="12"/>
        <v>494098.73394146026</v>
      </c>
      <c r="O133" s="96">
        <v>0</v>
      </c>
    </row>
    <row r="134" spans="1:15" s="4" customFormat="1" ht="12.75">
      <c r="A134" s="26" t="s">
        <v>495</v>
      </c>
      <c r="B134" s="27" t="s">
        <v>208</v>
      </c>
      <c r="C134" s="70">
        <v>1672</v>
      </c>
      <c r="D134" s="75">
        <v>1714982.01</v>
      </c>
      <c r="E134" s="28">
        <v>145300</v>
      </c>
      <c r="F134" s="29">
        <f t="shared" si="7"/>
        <v>19734.686309153472</v>
      </c>
      <c r="G134" s="30">
        <f t="shared" si="8"/>
        <v>0.0010193752065244725</v>
      </c>
      <c r="H134" s="7">
        <f t="shared" si="9"/>
        <v>11.803042050929113</v>
      </c>
      <c r="I134" s="7">
        <f t="shared" si="13"/>
        <v>2178.686309153477</v>
      </c>
      <c r="J134" s="7">
        <f t="shared" si="10"/>
        <v>2178.686309153477</v>
      </c>
      <c r="K134" s="7">
        <f>J134/$J$500</f>
        <v>0.0003829090236835679</v>
      </c>
      <c r="L134" s="31">
        <f>$B$509*G134</f>
        <v>110905.31282785114</v>
      </c>
      <c r="M134" s="10">
        <f t="shared" si="11"/>
        <v>11303.61381163081</v>
      </c>
      <c r="N134" s="32">
        <f t="shared" si="12"/>
        <v>122208.92663948196</v>
      </c>
      <c r="O134" s="96">
        <v>0</v>
      </c>
    </row>
    <row r="135" spans="1:15" s="4" customFormat="1" ht="12.75">
      <c r="A135" s="26" t="s">
        <v>497</v>
      </c>
      <c r="B135" s="27" t="s">
        <v>269</v>
      </c>
      <c r="C135" s="70">
        <v>46</v>
      </c>
      <c r="D135" s="75">
        <v>72842</v>
      </c>
      <c r="E135" s="28">
        <v>4850</v>
      </c>
      <c r="F135" s="29">
        <f aca="true" t="shared" si="14" ref="F135:F198">(C135*D135)/E135</f>
        <v>690.8725773195877</v>
      </c>
      <c r="G135" s="30">
        <f aca="true" t="shared" si="15" ref="G135:G198">F135/$F$500</f>
        <v>3.5686322303516704E-05</v>
      </c>
      <c r="H135" s="7">
        <f aca="true" t="shared" si="16" ref="H135:H198">D135/E135</f>
        <v>15.018969072164948</v>
      </c>
      <c r="I135" s="7">
        <f t="shared" si="13"/>
        <v>207.8725773195876</v>
      </c>
      <c r="J135" s="7">
        <f aca="true" t="shared" si="17" ref="J135:J198">IF(I135&gt;0,I135,0)</f>
        <v>207.8725773195876</v>
      </c>
      <c r="K135" s="7">
        <f>J135/$J$500</f>
        <v>3.6534073444908744E-05</v>
      </c>
      <c r="L135" s="31">
        <f>$B$509*G135</f>
        <v>3882.5770073818494</v>
      </c>
      <c r="M135" s="10">
        <f aca="true" t="shared" si="18" ref="M135:M198">$G$509*K135</f>
        <v>1078.4991516112104</v>
      </c>
      <c r="N135" s="32">
        <f aca="true" t="shared" si="19" ref="N135:N198">L135+M135</f>
        <v>4961.07615899306</v>
      </c>
      <c r="O135" s="96">
        <v>0</v>
      </c>
    </row>
    <row r="136" spans="1:15" s="4" customFormat="1" ht="12.75">
      <c r="A136" s="9" t="s">
        <v>488</v>
      </c>
      <c r="B136" s="27" t="s">
        <v>1</v>
      </c>
      <c r="C136" s="8">
        <v>3848</v>
      </c>
      <c r="D136" s="76">
        <v>4281597.45</v>
      </c>
      <c r="E136" s="28">
        <v>350900</v>
      </c>
      <c r="F136" s="29">
        <f t="shared" si="14"/>
        <v>46952.37101054432</v>
      </c>
      <c r="G136" s="30">
        <f t="shared" si="15"/>
        <v>0.0024252771057976007</v>
      </c>
      <c r="H136" s="7">
        <f t="shared" si="16"/>
        <v>12.201759618124822</v>
      </c>
      <c r="I136" s="7">
        <f aca="true" t="shared" si="20" ref="I136:I199">(H136-10.5)*C136</f>
        <v>6548.371010544313</v>
      </c>
      <c r="J136" s="7">
        <f t="shared" si="17"/>
        <v>6548.371010544313</v>
      </c>
      <c r="K136" s="7">
        <f>J136/$J$500</f>
        <v>0.0011508909473707382</v>
      </c>
      <c r="L136" s="31">
        <f>$B$509*G136</f>
        <v>263863.70238469297</v>
      </c>
      <c r="M136" s="10">
        <f t="shared" si="18"/>
        <v>33974.71985181377</v>
      </c>
      <c r="N136" s="32">
        <f t="shared" si="19"/>
        <v>297838.4222365067</v>
      </c>
      <c r="O136" s="96">
        <v>0</v>
      </c>
    </row>
    <row r="137" spans="1:15" s="4" customFormat="1" ht="12.75">
      <c r="A137" s="9" t="s">
        <v>489</v>
      </c>
      <c r="B137" s="27" t="s">
        <v>27</v>
      </c>
      <c r="C137" s="8">
        <v>213</v>
      </c>
      <c r="D137" s="76">
        <v>178210.42</v>
      </c>
      <c r="E137" s="28">
        <v>17900</v>
      </c>
      <c r="F137" s="29">
        <f t="shared" si="14"/>
        <v>2120.6044391061455</v>
      </c>
      <c r="G137" s="30">
        <f t="shared" si="15"/>
        <v>0.00010953767160047993</v>
      </c>
      <c r="H137" s="7">
        <f t="shared" si="16"/>
        <v>9.955889385474862</v>
      </c>
      <c r="I137" s="7">
        <f t="shared" si="20"/>
        <v>-115.89556089385444</v>
      </c>
      <c r="J137" s="7">
        <f t="shared" si="17"/>
        <v>0</v>
      </c>
      <c r="K137" s="7">
        <f>J137/$J$500</f>
        <v>0</v>
      </c>
      <c r="L137" s="31">
        <f>$B$509*G137</f>
        <v>11917.407503665829</v>
      </c>
      <c r="M137" s="10">
        <f t="shared" si="18"/>
        <v>0</v>
      </c>
      <c r="N137" s="32">
        <f t="shared" si="19"/>
        <v>11917.407503665829</v>
      </c>
      <c r="O137" s="96">
        <v>0</v>
      </c>
    </row>
    <row r="138" spans="1:15" s="4" customFormat="1" ht="12.75">
      <c r="A138" s="9" t="s">
        <v>489</v>
      </c>
      <c r="B138" s="27" t="s">
        <v>28</v>
      </c>
      <c r="C138" s="8">
        <v>864</v>
      </c>
      <c r="D138" s="76">
        <v>1107485.15</v>
      </c>
      <c r="E138" s="28">
        <v>77300</v>
      </c>
      <c r="F138" s="29">
        <f t="shared" si="14"/>
        <v>12378.6179767141</v>
      </c>
      <c r="G138" s="30">
        <f t="shared" si="15"/>
        <v>0.0006394049572831421</v>
      </c>
      <c r="H138" s="7">
        <f t="shared" si="16"/>
        <v>14.327104139715393</v>
      </c>
      <c r="I138" s="7">
        <f t="shared" si="20"/>
        <v>3306.6179767140998</v>
      </c>
      <c r="J138" s="7">
        <f t="shared" si="17"/>
        <v>3306.6179767140998</v>
      </c>
      <c r="K138" s="7">
        <f>J138/$J$500</f>
        <v>0.000581145553556117</v>
      </c>
      <c r="L138" s="31">
        <f>$B$509*G138</f>
        <v>69565.5597245127</v>
      </c>
      <c r="M138" s="10">
        <f t="shared" si="18"/>
        <v>17155.628359318445</v>
      </c>
      <c r="N138" s="32">
        <f t="shared" si="19"/>
        <v>86721.18808383115</v>
      </c>
      <c r="O138" s="96">
        <v>0</v>
      </c>
    </row>
    <row r="139" spans="1:15" s="4" customFormat="1" ht="12.75">
      <c r="A139" s="26" t="s">
        <v>502</v>
      </c>
      <c r="B139" s="27" t="s">
        <v>505</v>
      </c>
      <c r="C139" s="70">
        <v>1368</v>
      </c>
      <c r="D139" s="75">
        <v>1213543.27</v>
      </c>
      <c r="E139" s="28">
        <v>87350</v>
      </c>
      <c r="F139" s="29">
        <f t="shared" si="14"/>
        <v>19005.463003548943</v>
      </c>
      <c r="G139" s="30">
        <f t="shared" si="15"/>
        <v>0.000981707916246426</v>
      </c>
      <c r="H139" s="7">
        <f t="shared" si="16"/>
        <v>13.892882312535775</v>
      </c>
      <c r="I139" s="7">
        <f t="shared" si="20"/>
        <v>4641.463003548941</v>
      </c>
      <c r="J139" s="7">
        <f t="shared" si="17"/>
        <v>4641.463003548941</v>
      </c>
      <c r="K139" s="7">
        <f>J139/$J$500</f>
        <v>0.0008157475721426252</v>
      </c>
      <c r="L139" s="31">
        <f>$B$509*G139</f>
        <v>106807.21177053066</v>
      </c>
      <c r="M139" s="10">
        <f t="shared" si="18"/>
        <v>24081.165375971217</v>
      </c>
      <c r="N139" s="32">
        <f t="shared" si="19"/>
        <v>130888.37714650188</v>
      </c>
      <c r="O139" s="96">
        <v>0</v>
      </c>
    </row>
    <row r="140" spans="1:15" s="4" customFormat="1" ht="12.75">
      <c r="A140" s="26" t="s">
        <v>497</v>
      </c>
      <c r="B140" s="27" t="s">
        <v>522</v>
      </c>
      <c r="C140" s="70">
        <v>1723</v>
      </c>
      <c r="D140" s="75">
        <v>2210092.87</v>
      </c>
      <c r="E140" s="28">
        <v>101500</v>
      </c>
      <c r="F140" s="29">
        <f t="shared" si="14"/>
        <v>37517.143005024634</v>
      </c>
      <c r="G140" s="30">
        <f t="shared" si="15"/>
        <v>0.0019379099723118758</v>
      </c>
      <c r="H140" s="7">
        <f t="shared" si="16"/>
        <v>21.774313990147785</v>
      </c>
      <c r="I140" s="7">
        <f t="shared" si="20"/>
        <v>19425.643005024634</v>
      </c>
      <c r="J140" s="7">
        <f t="shared" si="17"/>
        <v>19425.643005024634</v>
      </c>
      <c r="K140" s="7">
        <f>J140/$J$500</f>
        <v>0.0034141004908456183</v>
      </c>
      <c r="L140" s="31">
        <f>$B$509*G140</f>
        <v>210839.45375151827</v>
      </c>
      <c r="M140" s="10">
        <f t="shared" si="18"/>
        <v>100785.48970031539</v>
      </c>
      <c r="N140" s="32">
        <f t="shared" si="19"/>
        <v>311624.9434518337</v>
      </c>
      <c r="O140" s="96">
        <v>0</v>
      </c>
    </row>
    <row r="141" spans="1:15" s="4" customFormat="1" ht="12.75">
      <c r="A141" s="26" t="s">
        <v>492</v>
      </c>
      <c r="B141" s="27" t="s">
        <v>131</v>
      </c>
      <c r="C141" s="70">
        <v>423</v>
      </c>
      <c r="D141" s="75">
        <v>1009472.68</v>
      </c>
      <c r="E141" s="28">
        <v>73300</v>
      </c>
      <c r="F141" s="29">
        <f t="shared" si="14"/>
        <v>5825.469899590724</v>
      </c>
      <c r="G141" s="30">
        <f t="shared" si="15"/>
        <v>0.00030090873951429535</v>
      </c>
      <c r="H141" s="7">
        <f t="shared" si="16"/>
        <v>13.771796452933152</v>
      </c>
      <c r="I141" s="7">
        <f t="shared" si="20"/>
        <v>1383.9698995907236</v>
      </c>
      <c r="J141" s="7">
        <f t="shared" si="17"/>
        <v>1383.9698995907236</v>
      </c>
      <c r="K141" s="7">
        <f>J141/$J$500</f>
        <v>0.00024323582556757989</v>
      </c>
      <c r="L141" s="31">
        <f>$B$509*G141</f>
        <v>32738.07100159848</v>
      </c>
      <c r="M141" s="10">
        <f t="shared" si="18"/>
        <v>7180.41014264848</v>
      </c>
      <c r="N141" s="32">
        <f t="shared" si="19"/>
        <v>39918.48114424696</v>
      </c>
      <c r="O141" s="96">
        <v>0</v>
      </c>
    </row>
    <row r="142" spans="1:15" s="4" customFormat="1" ht="12.75">
      <c r="A142" s="9" t="s">
        <v>489</v>
      </c>
      <c r="B142" s="27" t="s">
        <v>29</v>
      </c>
      <c r="C142" s="8">
        <v>1287</v>
      </c>
      <c r="D142" s="76">
        <v>2463257</v>
      </c>
      <c r="E142" s="28">
        <v>240650</v>
      </c>
      <c r="F142" s="29">
        <f t="shared" si="14"/>
        <v>13173.537332225224</v>
      </c>
      <c r="G142" s="30">
        <f t="shared" si="15"/>
        <v>0.0006804657103906594</v>
      </c>
      <c r="H142" s="7">
        <f t="shared" si="16"/>
        <v>10.235848742987741</v>
      </c>
      <c r="I142" s="7">
        <f t="shared" si="20"/>
        <v>-339.96266777477683</v>
      </c>
      <c r="J142" s="7">
        <f t="shared" si="17"/>
        <v>0</v>
      </c>
      <c r="K142" s="7">
        <f>J142/$J$500</f>
        <v>0</v>
      </c>
      <c r="L142" s="31">
        <f>$B$509*G142</f>
        <v>74032.86051738032</v>
      </c>
      <c r="M142" s="10">
        <f t="shared" si="18"/>
        <v>0</v>
      </c>
      <c r="N142" s="32">
        <f t="shared" si="19"/>
        <v>74032.86051738032</v>
      </c>
      <c r="O142" s="96">
        <v>0</v>
      </c>
    </row>
    <row r="143" spans="1:15" s="4" customFormat="1" ht="12.75">
      <c r="A143" s="26" t="s">
        <v>502</v>
      </c>
      <c r="B143" s="27" t="s">
        <v>416</v>
      </c>
      <c r="C143" s="70">
        <v>1331</v>
      </c>
      <c r="D143" s="75">
        <v>2637700.89</v>
      </c>
      <c r="E143" s="28">
        <v>130150</v>
      </c>
      <c r="F143" s="29">
        <f t="shared" si="14"/>
        <v>26974.87425731848</v>
      </c>
      <c r="G143" s="30">
        <f t="shared" si="15"/>
        <v>0.001393359772041151</v>
      </c>
      <c r="H143" s="7">
        <f t="shared" si="16"/>
        <v>20.26662228198233</v>
      </c>
      <c r="I143" s="7">
        <f t="shared" si="20"/>
        <v>12999.374257318479</v>
      </c>
      <c r="J143" s="7">
        <f t="shared" si="17"/>
        <v>12999.374257318479</v>
      </c>
      <c r="K143" s="7">
        <f>J143/$J$500</f>
        <v>0.0022846692910560174</v>
      </c>
      <c r="L143" s="31">
        <f>$B$509*G143</f>
        <v>151593.83945273276</v>
      </c>
      <c r="M143" s="10">
        <f t="shared" si="18"/>
        <v>67444.26941144928</v>
      </c>
      <c r="N143" s="32">
        <f t="shared" si="19"/>
        <v>219038.10886418202</v>
      </c>
      <c r="O143" s="96">
        <v>0</v>
      </c>
    </row>
    <row r="144" spans="1:15" s="4" customFormat="1" ht="12.75">
      <c r="A144" s="26" t="s">
        <v>497</v>
      </c>
      <c r="B144" s="27" t="s">
        <v>270</v>
      </c>
      <c r="C144" s="70">
        <v>2225</v>
      </c>
      <c r="D144" s="75">
        <v>1965018.73</v>
      </c>
      <c r="E144" s="28">
        <v>164100</v>
      </c>
      <c r="F144" s="29">
        <f t="shared" si="14"/>
        <v>26643.30697288239</v>
      </c>
      <c r="G144" s="30">
        <f t="shared" si="15"/>
        <v>0.001376233000236725</v>
      </c>
      <c r="H144" s="7">
        <f t="shared" si="16"/>
        <v>11.97451998781231</v>
      </c>
      <c r="I144" s="7">
        <f t="shared" si="20"/>
        <v>3280.806972882388</v>
      </c>
      <c r="J144" s="7">
        <f t="shared" si="17"/>
        <v>3280.806972882388</v>
      </c>
      <c r="K144" s="7">
        <f>J144/$J$500</f>
        <v>0.0005766092115246964</v>
      </c>
      <c r="L144" s="31">
        <f>$B$509*G144</f>
        <v>149730.49220576845</v>
      </c>
      <c r="M144" s="10">
        <f t="shared" si="18"/>
        <v>17021.713890687322</v>
      </c>
      <c r="N144" s="32">
        <f t="shared" si="19"/>
        <v>166752.20609645577</v>
      </c>
      <c r="O144" s="96">
        <v>0</v>
      </c>
    </row>
    <row r="145" spans="1:15" s="4" customFormat="1" ht="12.75">
      <c r="A145" s="26" t="s">
        <v>495</v>
      </c>
      <c r="B145" s="27" t="s">
        <v>209</v>
      </c>
      <c r="C145" s="70">
        <v>1249</v>
      </c>
      <c r="D145" s="75">
        <v>2694263.99</v>
      </c>
      <c r="E145" s="28">
        <v>224700</v>
      </c>
      <c r="F145" s="29">
        <f t="shared" si="14"/>
        <v>14976.126940409436</v>
      </c>
      <c r="G145" s="30">
        <f t="shared" si="15"/>
        <v>0.0007735766484281878</v>
      </c>
      <c r="H145" s="7">
        <f t="shared" si="16"/>
        <v>11.990493947485538</v>
      </c>
      <c r="I145" s="7">
        <f t="shared" si="20"/>
        <v>1861.6269404094369</v>
      </c>
      <c r="J145" s="7">
        <f t="shared" si="17"/>
        <v>1861.6269404094369</v>
      </c>
      <c r="K145" s="7">
        <f>J145/$J$500</f>
        <v>0.0003271851258349234</v>
      </c>
      <c r="L145" s="31">
        <f>$B$509*G145</f>
        <v>84163.08307395458</v>
      </c>
      <c r="M145" s="10">
        <f t="shared" si="18"/>
        <v>9658.62405583866</v>
      </c>
      <c r="N145" s="32">
        <f t="shared" si="19"/>
        <v>93821.70712979324</v>
      </c>
      <c r="O145" s="96">
        <v>0</v>
      </c>
    </row>
    <row r="146" spans="1:15" s="4" customFormat="1" ht="12.75">
      <c r="A146" s="26" t="s">
        <v>497</v>
      </c>
      <c r="B146" s="27" t="s">
        <v>271</v>
      </c>
      <c r="C146" s="70">
        <v>131</v>
      </c>
      <c r="D146" s="75">
        <v>140642</v>
      </c>
      <c r="E146" s="28">
        <v>8550</v>
      </c>
      <c r="F146" s="29">
        <f t="shared" si="14"/>
        <v>2154.8657309941523</v>
      </c>
      <c r="G146" s="30">
        <f t="shared" si="15"/>
        <v>0.00011130740388540269</v>
      </c>
      <c r="H146" s="7">
        <f t="shared" si="16"/>
        <v>16.4493567251462</v>
      </c>
      <c r="I146" s="7">
        <f t="shared" si="20"/>
        <v>779.365730994152</v>
      </c>
      <c r="J146" s="7">
        <f t="shared" si="17"/>
        <v>779.365730994152</v>
      </c>
      <c r="K146" s="7">
        <f>J146/$J$500</f>
        <v>0.00013697528179876145</v>
      </c>
      <c r="L146" s="31">
        <f>$B$509*G146</f>
        <v>12109.949672069248</v>
      </c>
      <c r="M146" s="10">
        <f t="shared" si="18"/>
        <v>4043.5601968785522</v>
      </c>
      <c r="N146" s="32">
        <f t="shared" si="19"/>
        <v>16153.5098689478</v>
      </c>
      <c r="O146" s="96">
        <v>0</v>
      </c>
    </row>
    <row r="147" spans="1:15" s="4" customFormat="1" ht="12.75">
      <c r="A147" s="26" t="s">
        <v>503</v>
      </c>
      <c r="B147" s="27" t="s">
        <v>448</v>
      </c>
      <c r="C147" s="70">
        <v>6204</v>
      </c>
      <c r="D147" s="75">
        <v>10548020.05</v>
      </c>
      <c r="E147" s="28">
        <v>828350</v>
      </c>
      <c r="F147" s="29">
        <f t="shared" si="14"/>
        <v>79000.32159135632</v>
      </c>
      <c r="G147" s="30">
        <f t="shared" si="15"/>
        <v>0.004080681490251821</v>
      </c>
      <c r="H147" s="7">
        <f t="shared" si="16"/>
        <v>12.733772016659625</v>
      </c>
      <c r="I147" s="7">
        <f t="shared" si="20"/>
        <v>13858.321591356313</v>
      </c>
      <c r="J147" s="7">
        <f t="shared" si="17"/>
        <v>13858.321591356313</v>
      </c>
      <c r="K147" s="7">
        <f>J147/$J$500</f>
        <v>0.0024356312187507954</v>
      </c>
      <c r="L147" s="31">
        <f>$B$509*G147</f>
        <v>443967.29911670164</v>
      </c>
      <c r="M147" s="10">
        <f t="shared" si="18"/>
        <v>71900.72048827547</v>
      </c>
      <c r="N147" s="32">
        <f t="shared" si="19"/>
        <v>515868.0196049771</v>
      </c>
      <c r="O147" s="96">
        <v>0</v>
      </c>
    </row>
    <row r="148" spans="1:15" s="4" customFormat="1" ht="12.75">
      <c r="A148" s="26" t="s">
        <v>492</v>
      </c>
      <c r="B148" s="27" t="s">
        <v>132</v>
      </c>
      <c r="C148" s="70">
        <v>7741</v>
      </c>
      <c r="D148" s="75">
        <v>14987916.23</v>
      </c>
      <c r="E148" s="28">
        <v>1048700</v>
      </c>
      <c r="F148" s="29">
        <f t="shared" si="14"/>
        <v>110633.60306706399</v>
      </c>
      <c r="G148" s="30">
        <f t="shared" si="15"/>
        <v>0.005714666562636257</v>
      </c>
      <c r="H148" s="7">
        <f t="shared" si="16"/>
        <v>14.291900667493087</v>
      </c>
      <c r="I148" s="7">
        <f t="shared" si="20"/>
        <v>29353.103067063985</v>
      </c>
      <c r="J148" s="7">
        <f t="shared" si="17"/>
        <v>29353.103067063985</v>
      </c>
      <c r="K148" s="7">
        <f>J148/$J$500</f>
        <v>0.005158873946318468</v>
      </c>
      <c r="L148" s="31">
        <f>$B$509*G148</f>
        <v>621740.531631048</v>
      </c>
      <c r="M148" s="10">
        <f t="shared" si="18"/>
        <v>152291.83744767998</v>
      </c>
      <c r="N148" s="32">
        <f t="shared" si="19"/>
        <v>774032.3690787279</v>
      </c>
      <c r="O148" s="96">
        <v>0</v>
      </c>
    </row>
    <row r="149" spans="1:15" s="4" customFormat="1" ht="12.75">
      <c r="A149" s="26" t="s">
        <v>500</v>
      </c>
      <c r="B149" s="27" t="s">
        <v>351</v>
      </c>
      <c r="C149" s="70">
        <v>939</v>
      </c>
      <c r="D149" s="75">
        <v>2434428.05</v>
      </c>
      <c r="E149" s="28">
        <v>197700</v>
      </c>
      <c r="F149" s="29">
        <f t="shared" si="14"/>
        <v>11562.609706373292</v>
      </c>
      <c r="G149" s="30">
        <f t="shared" si="15"/>
        <v>0.000597254877668321</v>
      </c>
      <c r="H149" s="7">
        <f t="shared" si="16"/>
        <v>12.313748356095093</v>
      </c>
      <c r="I149" s="7">
        <f t="shared" si="20"/>
        <v>1703.1097063732927</v>
      </c>
      <c r="J149" s="7">
        <f t="shared" si="17"/>
        <v>1703.1097063732927</v>
      </c>
      <c r="K149" s="7">
        <f>J149/$J$500</f>
        <v>0.00029932536508516064</v>
      </c>
      <c r="L149" s="31">
        <f>$B$509*G149</f>
        <v>64979.7431032328</v>
      </c>
      <c r="M149" s="10">
        <f t="shared" si="18"/>
        <v>8836.193773652385</v>
      </c>
      <c r="N149" s="32">
        <f t="shared" si="19"/>
        <v>73815.93687688519</v>
      </c>
      <c r="O149" s="96">
        <v>0</v>
      </c>
    </row>
    <row r="150" spans="1:15" s="4" customFormat="1" ht="12.75">
      <c r="A150" s="26" t="s">
        <v>497</v>
      </c>
      <c r="B150" s="27" t="s">
        <v>272</v>
      </c>
      <c r="C150" s="70">
        <v>1607</v>
      </c>
      <c r="D150" s="75">
        <v>2264005.17</v>
      </c>
      <c r="E150" s="28">
        <v>146350</v>
      </c>
      <c r="F150" s="29">
        <f t="shared" si="14"/>
        <v>24859.967941168434</v>
      </c>
      <c r="G150" s="30">
        <f t="shared" si="15"/>
        <v>0.0012841164312029736</v>
      </c>
      <c r="H150" s="7">
        <f t="shared" si="16"/>
        <v>15.469799590023914</v>
      </c>
      <c r="I150" s="7">
        <f t="shared" si="20"/>
        <v>7986.46794116843</v>
      </c>
      <c r="J150" s="7">
        <f t="shared" si="17"/>
        <v>7986.46794116843</v>
      </c>
      <c r="K150" s="7">
        <f>J150/$J$500</f>
        <v>0.00140363972049796</v>
      </c>
      <c r="L150" s="31">
        <f>$B$509*G150</f>
        <v>139708.45435363307</v>
      </c>
      <c r="M150" s="10">
        <f t="shared" si="18"/>
        <v>41435.95567046761</v>
      </c>
      <c r="N150" s="32">
        <f t="shared" si="19"/>
        <v>181144.41002410068</v>
      </c>
      <c r="O150" s="96">
        <v>0</v>
      </c>
    </row>
    <row r="151" spans="1:15" s="4" customFormat="1" ht="12.75">
      <c r="A151" s="26" t="s">
        <v>497</v>
      </c>
      <c r="B151" s="27" t="s">
        <v>273</v>
      </c>
      <c r="C151" s="70">
        <v>1246</v>
      </c>
      <c r="D151" s="75">
        <v>919505.25</v>
      </c>
      <c r="E151" s="28">
        <v>68150</v>
      </c>
      <c r="F151" s="29">
        <f t="shared" si="14"/>
        <v>16811.497307410125</v>
      </c>
      <c r="G151" s="30">
        <f t="shared" si="15"/>
        <v>0.0008683808433163749</v>
      </c>
      <c r="H151" s="7">
        <f t="shared" si="16"/>
        <v>13.492373440939105</v>
      </c>
      <c r="I151" s="7">
        <f t="shared" si="20"/>
        <v>3728.4973074101244</v>
      </c>
      <c r="J151" s="7">
        <f t="shared" si="17"/>
        <v>3728.4973074101244</v>
      </c>
      <c r="K151" s="7">
        <f>J151/$J$500</f>
        <v>0.0006552917956977213</v>
      </c>
      <c r="L151" s="31">
        <f>$B$509*G151</f>
        <v>94477.52747496674</v>
      </c>
      <c r="M151" s="10">
        <f t="shared" si="18"/>
        <v>19344.45242695122</v>
      </c>
      <c r="N151" s="32">
        <f t="shared" si="19"/>
        <v>113821.97990191796</v>
      </c>
      <c r="O151" s="96">
        <v>0</v>
      </c>
    </row>
    <row r="152" spans="1:15" s="4" customFormat="1" ht="12.75">
      <c r="A152" s="26" t="s">
        <v>491</v>
      </c>
      <c r="B152" s="27" t="s">
        <v>107</v>
      </c>
      <c r="C152" s="71">
        <v>618</v>
      </c>
      <c r="D152" s="75">
        <v>1602209.03</v>
      </c>
      <c r="E152" s="28">
        <v>165400</v>
      </c>
      <c r="F152" s="29">
        <f t="shared" si="14"/>
        <v>5986.488395042322</v>
      </c>
      <c r="G152" s="30">
        <f t="shared" si="15"/>
        <v>0.0003092259865930645</v>
      </c>
      <c r="H152" s="7">
        <f t="shared" si="16"/>
        <v>9.686874425634825</v>
      </c>
      <c r="I152" s="7">
        <f t="shared" si="20"/>
        <v>-502.51160495767834</v>
      </c>
      <c r="J152" s="7">
        <f t="shared" si="17"/>
        <v>0</v>
      </c>
      <c r="K152" s="7">
        <f>J152/$J$500</f>
        <v>0</v>
      </c>
      <c r="L152" s="31">
        <f>$B$509*G152</f>
        <v>33642.96537536142</v>
      </c>
      <c r="M152" s="10">
        <f t="shared" si="18"/>
        <v>0</v>
      </c>
      <c r="N152" s="32">
        <f t="shared" si="19"/>
        <v>33642.96537536142</v>
      </c>
      <c r="O152" s="96">
        <v>0</v>
      </c>
    </row>
    <row r="153" spans="1:15" s="4" customFormat="1" ht="12.75">
      <c r="A153" s="26" t="s">
        <v>497</v>
      </c>
      <c r="B153" s="27" t="s">
        <v>274</v>
      </c>
      <c r="C153" s="70">
        <v>1092</v>
      </c>
      <c r="D153" s="75">
        <v>746101.5</v>
      </c>
      <c r="E153" s="28">
        <v>56450</v>
      </c>
      <c r="F153" s="29">
        <f t="shared" si="14"/>
        <v>14432.999787422497</v>
      </c>
      <c r="G153" s="30">
        <f t="shared" si="15"/>
        <v>0.0007455219661762428</v>
      </c>
      <c r="H153" s="7">
        <f t="shared" si="16"/>
        <v>13.217032772364925</v>
      </c>
      <c r="I153" s="7">
        <f t="shared" si="20"/>
        <v>2966.9997874224987</v>
      </c>
      <c r="J153" s="7">
        <f t="shared" si="17"/>
        <v>2966.9997874224987</v>
      </c>
      <c r="K153" s="7">
        <f>J153/$J$500</f>
        <v>0.0005214568922098418</v>
      </c>
      <c r="L153" s="31">
        <f>$B$509*G153</f>
        <v>81110.80821821604</v>
      </c>
      <c r="M153" s="10">
        <f t="shared" si="18"/>
        <v>15393.59734134726</v>
      </c>
      <c r="N153" s="32">
        <f t="shared" si="19"/>
        <v>96504.40555956331</v>
      </c>
      <c r="O153" s="96">
        <v>0</v>
      </c>
    </row>
    <row r="154" spans="1:15" s="4" customFormat="1" ht="12.75">
      <c r="A154" s="26" t="s">
        <v>500</v>
      </c>
      <c r="B154" s="27" t="s">
        <v>352</v>
      </c>
      <c r="C154" s="70">
        <v>6735</v>
      </c>
      <c r="D154" s="75">
        <v>6770550</v>
      </c>
      <c r="E154" s="28">
        <v>366300</v>
      </c>
      <c r="F154" s="29">
        <f t="shared" si="14"/>
        <v>124487.18058968059</v>
      </c>
      <c r="G154" s="30">
        <f t="shared" si="15"/>
        <v>0.006430259059369784</v>
      </c>
      <c r="H154" s="7">
        <f t="shared" si="16"/>
        <v>18.483619983619985</v>
      </c>
      <c r="I154" s="7">
        <f t="shared" si="20"/>
        <v>53769.680589680596</v>
      </c>
      <c r="J154" s="7">
        <f t="shared" si="17"/>
        <v>53769.680589680596</v>
      </c>
      <c r="K154" s="7">
        <f>J154/$J$500</f>
        <v>0.00945014241466072</v>
      </c>
      <c r="L154" s="31">
        <f>$B$509*G154</f>
        <v>699595.0931306165</v>
      </c>
      <c r="M154" s="10">
        <f t="shared" si="18"/>
        <v>278971.64525564335</v>
      </c>
      <c r="N154" s="32">
        <f t="shared" si="19"/>
        <v>978566.7383862599</v>
      </c>
      <c r="O154" s="96">
        <v>0</v>
      </c>
    </row>
    <row r="155" spans="1:15" s="4" customFormat="1" ht="12.75">
      <c r="A155" s="26" t="s">
        <v>490</v>
      </c>
      <c r="B155" s="27" t="s">
        <v>82</v>
      </c>
      <c r="C155" s="70">
        <v>11185</v>
      </c>
      <c r="D155" s="75">
        <v>27379310.92</v>
      </c>
      <c r="E155" s="28">
        <v>2097800</v>
      </c>
      <c r="F155" s="29">
        <f t="shared" si="14"/>
        <v>145980.35686919632</v>
      </c>
      <c r="G155" s="30">
        <f t="shared" si="15"/>
        <v>0.007540467281865622</v>
      </c>
      <c r="H155" s="7">
        <f t="shared" si="16"/>
        <v>13.051440041948709</v>
      </c>
      <c r="I155" s="7">
        <f t="shared" si="20"/>
        <v>28537.85686919631</v>
      </c>
      <c r="J155" s="7">
        <f t="shared" si="17"/>
        <v>28537.85686919631</v>
      </c>
      <c r="K155" s="7">
        <f>J155/$J$500</f>
        <v>0.005015592591689428</v>
      </c>
      <c r="L155" s="31">
        <f>$B$509*G155</f>
        <v>820382.7966492791</v>
      </c>
      <c r="M155" s="10">
        <f t="shared" si="18"/>
        <v>148062.11968455825</v>
      </c>
      <c r="N155" s="32">
        <f t="shared" si="19"/>
        <v>968444.9163338373</v>
      </c>
      <c r="O155" s="96">
        <v>0</v>
      </c>
    </row>
    <row r="156" spans="1:15" s="4" customFormat="1" ht="12.75">
      <c r="A156" s="26" t="s">
        <v>493</v>
      </c>
      <c r="B156" s="27" t="s">
        <v>164</v>
      </c>
      <c r="C156" s="70">
        <v>2956</v>
      </c>
      <c r="D156" s="75">
        <v>2225201.09</v>
      </c>
      <c r="E156" s="28">
        <v>190750</v>
      </c>
      <c r="F156" s="29">
        <f t="shared" si="14"/>
        <v>34483.3259346789</v>
      </c>
      <c r="G156" s="30">
        <f t="shared" si="15"/>
        <v>0.0017812012284183015</v>
      </c>
      <c r="H156" s="7">
        <f t="shared" si="16"/>
        <v>11.665536513761467</v>
      </c>
      <c r="I156" s="7">
        <f t="shared" si="20"/>
        <v>3445.3259346788955</v>
      </c>
      <c r="J156" s="7">
        <f t="shared" si="17"/>
        <v>3445.3259346788955</v>
      </c>
      <c r="K156" s="7">
        <f>J156/$J$500</f>
        <v>0.0006055237894399593</v>
      </c>
      <c r="L156" s="31">
        <f>$B$509*G156</f>
        <v>193789.9589696779</v>
      </c>
      <c r="M156" s="10">
        <f t="shared" si="18"/>
        <v>17875.282759700287</v>
      </c>
      <c r="N156" s="32">
        <f t="shared" si="19"/>
        <v>211665.24172937818</v>
      </c>
      <c r="O156" s="96">
        <v>0</v>
      </c>
    </row>
    <row r="157" spans="1:15" s="4" customFormat="1" ht="12.75">
      <c r="A157" s="26" t="s">
        <v>491</v>
      </c>
      <c r="B157" s="27" t="s">
        <v>108</v>
      </c>
      <c r="C157" s="71">
        <v>7760</v>
      </c>
      <c r="D157" s="75">
        <v>6494283.66</v>
      </c>
      <c r="E157" s="28">
        <v>446000</v>
      </c>
      <c r="F157" s="29">
        <f t="shared" si="14"/>
        <v>112994.71121434977</v>
      </c>
      <c r="G157" s="30">
        <f t="shared" si="15"/>
        <v>0.005836627209365649</v>
      </c>
      <c r="H157" s="7">
        <f t="shared" si="16"/>
        <v>14.56117412556054</v>
      </c>
      <c r="I157" s="7">
        <f t="shared" si="20"/>
        <v>31514.711214349783</v>
      </c>
      <c r="J157" s="7">
        <f t="shared" si="17"/>
        <v>31514.711214349783</v>
      </c>
      <c r="K157" s="7">
        <f>J157/$J$500</f>
        <v>0.005538781444605934</v>
      </c>
      <c r="L157" s="31">
        <f>$B$509*G157</f>
        <v>635009.5258067324</v>
      </c>
      <c r="M157" s="10">
        <f t="shared" si="18"/>
        <v>163506.84513664243</v>
      </c>
      <c r="N157" s="32">
        <f t="shared" si="19"/>
        <v>798516.3709433748</v>
      </c>
      <c r="O157" s="96">
        <v>0</v>
      </c>
    </row>
    <row r="158" spans="1:15" s="4" customFormat="1" ht="12.75">
      <c r="A158" s="26" t="s">
        <v>493</v>
      </c>
      <c r="B158" s="27" t="s">
        <v>165</v>
      </c>
      <c r="C158" s="70">
        <v>1140</v>
      </c>
      <c r="D158" s="75">
        <v>2113793</v>
      </c>
      <c r="E158" s="28">
        <v>163800</v>
      </c>
      <c r="F158" s="29">
        <f t="shared" si="14"/>
        <v>14711.379853479853</v>
      </c>
      <c r="G158" s="30">
        <f t="shared" si="15"/>
        <v>0.0007599014061574038</v>
      </c>
      <c r="H158" s="7">
        <f t="shared" si="16"/>
        <v>12.90471916971917</v>
      </c>
      <c r="I158" s="7">
        <f t="shared" si="20"/>
        <v>2741.3798534798543</v>
      </c>
      <c r="J158" s="7">
        <f t="shared" si="17"/>
        <v>2741.3798534798543</v>
      </c>
      <c r="K158" s="7">
        <f>J158/$J$500</f>
        <v>0.00048180368088402385</v>
      </c>
      <c r="L158" s="31">
        <f>$B$509*G158</f>
        <v>82675.25306560178</v>
      </c>
      <c r="M158" s="10">
        <f t="shared" si="18"/>
        <v>14223.020103688741</v>
      </c>
      <c r="N158" s="32">
        <f t="shared" si="19"/>
        <v>96898.27316929052</v>
      </c>
      <c r="O158" s="96">
        <v>0</v>
      </c>
    </row>
    <row r="159" spans="1:15" s="4" customFormat="1" ht="12.75">
      <c r="A159" s="9" t="s">
        <v>489</v>
      </c>
      <c r="B159" s="27" t="s">
        <v>30</v>
      </c>
      <c r="C159" s="8">
        <v>3496</v>
      </c>
      <c r="D159" s="76">
        <v>3272531.32</v>
      </c>
      <c r="E159" s="28">
        <v>173900</v>
      </c>
      <c r="F159" s="29">
        <f t="shared" si="14"/>
        <v>65789.35879654974</v>
      </c>
      <c r="G159" s="30">
        <f t="shared" si="15"/>
        <v>0.0033982826055481527</v>
      </c>
      <c r="H159" s="7">
        <f t="shared" si="16"/>
        <v>18.818466474985623</v>
      </c>
      <c r="I159" s="7">
        <f t="shared" si="20"/>
        <v>29081.35879654974</v>
      </c>
      <c r="J159" s="7">
        <f t="shared" si="17"/>
        <v>29081.35879654974</v>
      </c>
      <c r="K159" s="7">
        <f>J159/$J$500</f>
        <v>0.005111114279001036</v>
      </c>
      <c r="L159" s="31">
        <f>$B$509*G159</f>
        <v>369724.1143727139</v>
      </c>
      <c r="M159" s="10">
        <f t="shared" si="18"/>
        <v>150881.95467726415</v>
      </c>
      <c r="N159" s="32">
        <f t="shared" si="19"/>
        <v>520606.06904997805</v>
      </c>
      <c r="O159" s="96">
        <v>0</v>
      </c>
    </row>
    <row r="160" spans="1:15" s="4" customFormat="1" ht="12.75">
      <c r="A160" s="9" t="s">
        <v>489</v>
      </c>
      <c r="B160" s="27" t="s">
        <v>31</v>
      </c>
      <c r="C160" s="8">
        <v>4097</v>
      </c>
      <c r="D160" s="76">
        <v>3486557.55</v>
      </c>
      <c r="E160" s="28">
        <v>230900</v>
      </c>
      <c r="F160" s="29">
        <f t="shared" si="14"/>
        <v>61864.12421979211</v>
      </c>
      <c r="G160" s="30">
        <f t="shared" si="15"/>
        <v>0.003195528594430002</v>
      </c>
      <c r="H160" s="7">
        <f t="shared" si="16"/>
        <v>15.099859462970983</v>
      </c>
      <c r="I160" s="7">
        <f t="shared" si="20"/>
        <v>18845.624219792116</v>
      </c>
      <c r="J160" s="7">
        <f t="shared" si="17"/>
        <v>18845.624219792116</v>
      </c>
      <c r="K160" s="7">
        <f>J160/$J$500</f>
        <v>0.0033121608835518053</v>
      </c>
      <c r="L160" s="31">
        <f>$B$509*G160</f>
        <v>347665.01691160625</v>
      </c>
      <c r="M160" s="10">
        <f t="shared" si="18"/>
        <v>97776.19537271342</v>
      </c>
      <c r="N160" s="32">
        <f t="shared" si="19"/>
        <v>445441.2122843197</v>
      </c>
      <c r="O160" s="96">
        <v>0</v>
      </c>
    </row>
    <row r="161" spans="1:15" s="4" customFormat="1" ht="12.75">
      <c r="A161" s="26" t="s">
        <v>501</v>
      </c>
      <c r="B161" s="27" t="s">
        <v>376</v>
      </c>
      <c r="C161" s="70">
        <v>1124</v>
      </c>
      <c r="D161" s="75">
        <v>991046.97</v>
      </c>
      <c r="E161" s="28">
        <v>78350</v>
      </c>
      <c r="F161" s="29">
        <f t="shared" si="14"/>
        <v>14217.444725973197</v>
      </c>
      <c r="G161" s="30">
        <f t="shared" si="15"/>
        <v>0.0007343876880914496</v>
      </c>
      <c r="H161" s="7">
        <f t="shared" si="16"/>
        <v>12.648972176132737</v>
      </c>
      <c r="I161" s="7">
        <f t="shared" si="20"/>
        <v>2415.444725973197</v>
      </c>
      <c r="J161" s="7">
        <f t="shared" si="17"/>
        <v>2415.444725973197</v>
      </c>
      <c r="K161" s="7">
        <f>J161/$J$500</f>
        <v>0.00042451984845096215</v>
      </c>
      <c r="L161" s="31">
        <f>$B$509*G161</f>
        <v>79899.42835906049</v>
      </c>
      <c r="M161" s="10">
        <f t="shared" si="18"/>
        <v>12531.980510930018</v>
      </c>
      <c r="N161" s="32">
        <f t="shared" si="19"/>
        <v>92431.40886999051</v>
      </c>
      <c r="O161" s="96">
        <v>0</v>
      </c>
    </row>
    <row r="162" spans="1:15" s="4" customFormat="1" ht="12.75">
      <c r="A162" s="26" t="s">
        <v>492</v>
      </c>
      <c r="B162" s="27" t="s">
        <v>133</v>
      </c>
      <c r="C162" s="70">
        <v>1483</v>
      </c>
      <c r="D162" s="75">
        <v>1510123.52</v>
      </c>
      <c r="E162" s="28">
        <v>162900</v>
      </c>
      <c r="F162" s="29">
        <f t="shared" si="14"/>
        <v>13747.77888373235</v>
      </c>
      <c r="G162" s="30">
        <f t="shared" si="15"/>
        <v>0.0007101275753421686</v>
      </c>
      <c r="H162" s="7">
        <f t="shared" si="16"/>
        <v>9.27024874155924</v>
      </c>
      <c r="I162" s="7">
        <f t="shared" si="20"/>
        <v>-1823.721116267648</v>
      </c>
      <c r="J162" s="7">
        <f t="shared" si="17"/>
        <v>0</v>
      </c>
      <c r="K162" s="7">
        <f>J162/$J$500</f>
        <v>0</v>
      </c>
      <c r="L162" s="31">
        <f>$B$509*G162</f>
        <v>77259.99257871482</v>
      </c>
      <c r="M162" s="10">
        <f t="shared" si="18"/>
        <v>0</v>
      </c>
      <c r="N162" s="32">
        <f t="shared" si="19"/>
        <v>77259.99257871482</v>
      </c>
      <c r="O162" s="96">
        <v>0</v>
      </c>
    </row>
    <row r="163" spans="1:15" s="4" customFormat="1" ht="12.75">
      <c r="A163" s="26" t="s">
        <v>501</v>
      </c>
      <c r="B163" s="27" t="s">
        <v>377</v>
      </c>
      <c r="C163" s="70">
        <v>719</v>
      </c>
      <c r="D163" s="75">
        <v>854517.18</v>
      </c>
      <c r="E163" s="28">
        <v>59100</v>
      </c>
      <c r="F163" s="29">
        <f t="shared" si="14"/>
        <v>10395.902748223352</v>
      </c>
      <c r="G163" s="30">
        <f t="shared" si="15"/>
        <v>0.0005369898130107693</v>
      </c>
      <c r="H163" s="7">
        <f t="shared" si="16"/>
        <v>14.458835532994925</v>
      </c>
      <c r="I163" s="7">
        <f t="shared" si="20"/>
        <v>2846.4027482233514</v>
      </c>
      <c r="J163" s="7">
        <f t="shared" si="17"/>
        <v>2846.4027482233514</v>
      </c>
      <c r="K163" s="7">
        <f>J163/$J$500</f>
        <v>0.000500261691071952</v>
      </c>
      <c r="L163" s="31">
        <f>$B$509*G163</f>
        <v>58423.064261470136</v>
      </c>
      <c r="M163" s="10">
        <f t="shared" si="18"/>
        <v>14767.907285736212</v>
      </c>
      <c r="N163" s="32">
        <f t="shared" si="19"/>
        <v>73190.97154720634</v>
      </c>
      <c r="O163" s="96">
        <v>0</v>
      </c>
    </row>
    <row r="164" spans="1:15" s="4" customFormat="1" ht="12.75">
      <c r="A164" s="26" t="s">
        <v>490</v>
      </c>
      <c r="B164" s="27" t="s">
        <v>83</v>
      </c>
      <c r="C164" s="70">
        <v>7879</v>
      </c>
      <c r="D164" s="75">
        <v>19131343.83</v>
      </c>
      <c r="E164" s="28">
        <v>1362450</v>
      </c>
      <c r="F164" s="29">
        <f t="shared" si="14"/>
        <v>110635.88244454474</v>
      </c>
      <c r="G164" s="30">
        <f t="shared" si="15"/>
        <v>0.005714784301568297</v>
      </c>
      <c r="H164" s="7">
        <f t="shared" si="16"/>
        <v>14.041868567653857</v>
      </c>
      <c r="I164" s="7">
        <f t="shared" si="20"/>
        <v>27906.382444544743</v>
      </c>
      <c r="J164" s="7">
        <f t="shared" si="17"/>
        <v>27906.382444544743</v>
      </c>
      <c r="K164" s="7">
        <f>J164/$J$500</f>
        <v>0.004904609539926265</v>
      </c>
      <c r="L164" s="31">
        <f>$B$509*G164</f>
        <v>621753.3413138873</v>
      </c>
      <c r="M164" s="10">
        <f t="shared" si="18"/>
        <v>144785.85958314122</v>
      </c>
      <c r="N164" s="32">
        <f t="shared" si="19"/>
        <v>766539.2008970284</v>
      </c>
      <c r="O164" s="96">
        <v>0</v>
      </c>
    </row>
    <row r="165" spans="1:15" s="4" customFormat="1" ht="12.75">
      <c r="A165" s="26" t="s">
        <v>492</v>
      </c>
      <c r="B165" s="27" t="s">
        <v>138</v>
      </c>
      <c r="C165" s="70">
        <v>61</v>
      </c>
      <c r="D165" s="75">
        <v>276400.72</v>
      </c>
      <c r="E165" s="28">
        <v>11350</v>
      </c>
      <c r="F165" s="29">
        <f t="shared" si="14"/>
        <v>1485.5016669603522</v>
      </c>
      <c r="G165" s="30">
        <f t="shared" si="15"/>
        <v>7.673208202188612E-05</v>
      </c>
      <c r="H165" s="7">
        <f t="shared" si="16"/>
        <v>24.352486343612334</v>
      </c>
      <c r="I165" s="7">
        <f t="shared" si="20"/>
        <v>845.0016669603524</v>
      </c>
      <c r="J165" s="7">
        <f t="shared" si="17"/>
        <v>845.0016669603524</v>
      </c>
      <c r="K165" s="7">
        <f>J165/$J$500</f>
        <v>0.00014851094531020113</v>
      </c>
      <c r="L165" s="31">
        <f>$B$509*G165</f>
        <v>8348.246559364705</v>
      </c>
      <c r="M165" s="10">
        <f t="shared" si="18"/>
        <v>4384.0971843327625</v>
      </c>
      <c r="N165" s="32">
        <f t="shared" si="19"/>
        <v>12732.343743697467</v>
      </c>
      <c r="O165" s="96">
        <v>0</v>
      </c>
    </row>
    <row r="166" spans="1:15" s="4" customFormat="1" ht="12.75">
      <c r="A166" s="9" t="s">
        <v>489</v>
      </c>
      <c r="B166" s="27" t="s">
        <v>32</v>
      </c>
      <c r="C166" s="8">
        <v>1087</v>
      </c>
      <c r="D166" s="76">
        <v>786672.89</v>
      </c>
      <c r="E166" s="28">
        <v>49800</v>
      </c>
      <c r="F166" s="29">
        <f t="shared" si="14"/>
        <v>17170.952438353415</v>
      </c>
      <c r="G166" s="30">
        <f t="shared" si="15"/>
        <v>0.0008869481335484797</v>
      </c>
      <c r="H166" s="7">
        <f t="shared" si="16"/>
        <v>15.79664437751004</v>
      </c>
      <c r="I166" s="7">
        <f t="shared" si="20"/>
        <v>5757.4524383534135</v>
      </c>
      <c r="J166" s="7">
        <f t="shared" si="17"/>
        <v>5757.4524383534135</v>
      </c>
      <c r="K166" s="7">
        <f>J166/$J$500</f>
        <v>0.0010118852277228782</v>
      </c>
      <c r="L166" s="31">
        <f>$B$509*G166</f>
        <v>96497.59929776288</v>
      </c>
      <c r="M166" s="10">
        <f t="shared" si="18"/>
        <v>29871.22039026619</v>
      </c>
      <c r="N166" s="32">
        <f t="shared" si="19"/>
        <v>126368.81968802906</v>
      </c>
      <c r="O166" s="96">
        <v>0</v>
      </c>
    </row>
    <row r="167" spans="1:15" s="4" customFormat="1" ht="12.75">
      <c r="A167" s="26" t="s">
        <v>494</v>
      </c>
      <c r="B167" s="27" t="s">
        <v>189</v>
      </c>
      <c r="C167" s="70">
        <v>1152</v>
      </c>
      <c r="D167" s="75">
        <v>2236229.89</v>
      </c>
      <c r="E167" s="28">
        <v>261800</v>
      </c>
      <c r="F167" s="29">
        <f t="shared" si="14"/>
        <v>9840.094855920552</v>
      </c>
      <c r="G167" s="30">
        <f t="shared" si="15"/>
        <v>0.0005082801200301767</v>
      </c>
      <c r="H167" s="7">
        <f t="shared" si="16"/>
        <v>8.541749006875477</v>
      </c>
      <c r="I167" s="7">
        <f t="shared" si="20"/>
        <v>-2255.90514407945</v>
      </c>
      <c r="J167" s="7">
        <f t="shared" si="17"/>
        <v>0</v>
      </c>
      <c r="K167" s="7">
        <f>J167/$J$500</f>
        <v>0</v>
      </c>
      <c r="L167" s="31">
        <f>$B$509*G167</f>
        <v>55299.52597956497</v>
      </c>
      <c r="M167" s="10">
        <f t="shared" si="18"/>
        <v>0</v>
      </c>
      <c r="N167" s="32">
        <f t="shared" si="19"/>
        <v>55299.52597956497</v>
      </c>
      <c r="O167" s="96">
        <v>0</v>
      </c>
    </row>
    <row r="168" spans="1:15" s="4" customFormat="1" ht="12.75">
      <c r="A168" s="26" t="s">
        <v>490</v>
      </c>
      <c r="B168" s="27" t="s">
        <v>84</v>
      </c>
      <c r="C168" s="74">
        <v>5</v>
      </c>
      <c r="D168" s="76">
        <v>2321464.61</v>
      </c>
      <c r="E168" s="28">
        <v>162600</v>
      </c>
      <c r="F168" s="29">
        <f t="shared" si="14"/>
        <v>71.38575061500615</v>
      </c>
      <c r="G168" s="30">
        <f t="shared" si="15"/>
        <v>3.687358549110773E-06</v>
      </c>
      <c r="H168" s="7">
        <f t="shared" si="16"/>
        <v>14.27715012300123</v>
      </c>
      <c r="I168" s="7">
        <f t="shared" si="20"/>
        <v>18.885750615006145</v>
      </c>
      <c r="J168" s="7">
        <f t="shared" si="17"/>
        <v>18.885750615006145</v>
      </c>
      <c r="K168" s="7">
        <f>J168/$J$500</f>
        <v>3.3192131878467335E-06</v>
      </c>
      <c r="L168" s="31">
        <f>$B$509*G168</f>
        <v>401.1748086279984</v>
      </c>
      <c r="M168" s="10">
        <f t="shared" si="18"/>
        <v>97.98438196352579</v>
      </c>
      <c r="N168" s="32">
        <f t="shared" si="19"/>
        <v>499.1591905915242</v>
      </c>
      <c r="O168" s="96">
        <v>0</v>
      </c>
    </row>
    <row r="169" spans="1:15" s="4" customFormat="1" ht="12.75">
      <c r="A169" s="26" t="s">
        <v>496</v>
      </c>
      <c r="B169" s="27" t="s">
        <v>227</v>
      </c>
      <c r="C169" s="70">
        <v>3449</v>
      </c>
      <c r="D169" s="75">
        <v>5332305.48</v>
      </c>
      <c r="E169" s="28">
        <v>361600</v>
      </c>
      <c r="F169" s="29">
        <f t="shared" si="14"/>
        <v>50860.40265630531</v>
      </c>
      <c r="G169" s="30">
        <f t="shared" si="15"/>
        <v>0.002627142516962207</v>
      </c>
      <c r="H169" s="7">
        <f t="shared" si="16"/>
        <v>14.746420022123894</v>
      </c>
      <c r="I169" s="7">
        <f t="shared" si="20"/>
        <v>14645.902656305312</v>
      </c>
      <c r="J169" s="7">
        <f t="shared" si="17"/>
        <v>14645.902656305312</v>
      </c>
      <c r="K169" s="7">
        <f>J169/$J$500</f>
        <v>0.0025740503639872024</v>
      </c>
      <c r="L169" s="31">
        <f>$B$509*G169</f>
        <v>285826.1225328781</v>
      </c>
      <c r="M169" s="10">
        <f t="shared" si="18"/>
        <v>75986.90405960176</v>
      </c>
      <c r="N169" s="32">
        <f t="shared" si="19"/>
        <v>361813.02659247984</v>
      </c>
      <c r="O169" s="96">
        <v>0</v>
      </c>
    </row>
    <row r="170" spans="1:15" s="4" customFormat="1" ht="12.75">
      <c r="A170" s="26" t="s">
        <v>493</v>
      </c>
      <c r="B170" s="27" t="s">
        <v>166</v>
      </c>
      <c r="C170" s="70">
        <v>5800</v>
      </c>
      <c r="D170" s="75">
        <v>6526833.4</v>
      </c>
      <c r="E170" s="28">
        <v>333250</v>
      </c>
      <c r="F170" s="29">
        <f t="shared" si="14"/>
        <v>113595.29998499625</v>
      </c>
      <c r="G170" s="30">
        <f t="shared" si="15"/>
        <v>0.005867650013200646</v>
      </c>
      <c r="H170" s="7">
        <f t="shared" si="16"/>
        <v>19.585396549137286</v>
      </c>
      <c r="I170" s="7">
        <f t="shared" si="20"/>
        <v>52695.29998499626</v>
      </c>
      <c r="J170" s="7">
        <f t="shared" si="17"/>
        <v>52695.29998499626</v>
      </c>
      <c r="K170" s="7">
        <f>J170/$J$500</f>
        <v>0.009261317604647532</v>
      </c>
      <c r="L170" s="31">
        <f>$B$509*G170</f>
        <v>638384.7244010242</v>
      </c>
      <c r="M170" s="10">
        <f t="shared" si="18"/>
        <v>273397.4681053877</v>
      </c>
      <c r="N170" s="32">
        <f t="shared" si="19"/>
        <v>911782.1925064118</v>
      </c>
      <c r="O170" s="96">
        <v>0</v>
      </c>
    </row>
    <row r="171" spans="1:15" s="4" customFormat="1" ht="12.75">
      <c r="A171" s="9" t="s">
        <v>489</v>
      </c>
      <c r="B171" s="27" t="s">
        <v>33</v>
      </c>
      <c r="C171" s="8">
        <v>81</v>
      </c>
      <c r="D171" s="76">
        <v>7377.21</v>
      </c>
      <c r="E171" s="28">
        <v>9200</v>
      </c>
      <c r="F171" s="29">
        <f t="shared" si="14"/>
        <v>64.95152282608696</v>
      </c>
      <c r="G171" s="30">
        <f t="shared" si="15"/>
        <v>3.355005038221025E-06</v>
      </c>
      <c r="H171" s="7">
        <f t="shared" si="16"/>
        <v>0.8018706521739131</v>
      </c>
      <c r="I171" s="7">
        <f t="shared" si="20"/>
        <v>-785.548477173913</v>
      </c>
      <c r="J171" s="7">
        <f t="shared" si="17"/>
        <v>0</v>
      </c>
      <c r="K171" s="7">
        <f>J171/$J$500</f>
        <v>0</v>
      </c>
      <c r="L171" s="31">
        <f>$B$509*G171</f>
        <v>365.0156300853552</v>
      </c>
      <c r="M171" s="10">
        <f t="shared" si="18"/>
        <v>0</v>
      </c>
      <c r="N171" s="32">
        <f t="shared" si="19"/>
        <v>365.0156300853552</v>
      </c>
      <c r="O171" s="96">
        <v>0</v>
      </c>
    </row>
    <row r="172" spans="1:15" s="4" customFormat="1" ht="12.75">
      <c r="A172" s="26" t="s">
        <v>497</v>
      </c>
      <c r="B172" s="27" t="s">
        <v>275</v>
      </c>
      <c r="C172" s="70">
        <v>1105</v>
      </c>
      <c r="D172" s="75">
        <v>694811</v>
      </c>
      <c r="E172" s="28">
        <v>51950</v>
      </c>
      <c r="F172" s="29">
        <f t="shared" si="14"/>
        <v>14778.94427333975</v>
      </c>
      <c r="G172" s="30">
        <f t="shared" si="15"/>
        <v>0.0007633913777419253</v>
      </c>
      <c r="H172" s="7">
        <f t="shared" si="16"/>
        <v>13.37461020211742</v>
      </c>
      <c r="I172" s="7">
        <f t="shared" si="20"/>
        <v>3176.4442733397495</v>
      </c>
      <c r="J172" s="7">
        <f t="shared" si="17"/>
        <v>3176.4442733397495</v>
      </c>
      <c r="K172" s="7">
        <f>J172/$J$500</f>
        <v>0.0005582672321296084</v>
      </c>
      <c r="L172" s="31">
        <f>$B$509*G172</f>
        <v>83054.95269716464</v>
      </c>
      <c r="M172" s="10">
        <f t="shared" si="18"/>
        <v>16480.251979895947</v>
      </c>
      <c r="N172" s="32">
        <f t="shared" si="19"/>
        <v>99535.2046770606</v>
      </c>
      <c r="O172" s="96">
        <v>0</v>
      </c>
    </row>
    <row r="173" spans="1:15" s="4" customFormat="1" ht="12.75">
      <c r="A173" s="26" t="s">
        <v>499</v>
      </c>
      <c r="B173" s="27" t="s">
        <v>335</v>
      </c>
      <c r="C173" s="70">
        <v>1042</v>
      </c>
      <c r="D173" s="75">
        <v>3336261.6</v>
      </c>
      <c r="E173" s="28">
        <v>449050</v>
      </c>
      <c r="F173" s="29">
        <f t="shared" si="14"/>
        <v>7741.642550272799</v>
      </c>
      <c r="G173" s="30">
        <f t="shared" si="15"/>
        <v>0.000399886694416958</v>
      </c>
      <c r="H173" s="7">
        <f t="shared" si="16"/>
        <v>7.429599376461419</v>
      </c>
      <c r="I173" s="7">
        <f t="shared" si="20"/>
        <v>-3199.3574497272016</v>
      </c>
      <c r="J173" s="7">
        <f t="shared" si="17"/>
        <v>0</v>
      </c>
      <c r="K173" s="7">
        <f>J173/$J$500</f>
        <v>0</v>
      </c>
      <c r="L173" s="31">
        <f>$B$509*G173</f>
        <v>43506.60939774713</v>
      </c>
      <c r="M173" s="10">
        <f t="shared" si="18"/>
        <v>0</v>
      </c>
      <c r="N173" s="32">
        <f t="shared" si="19"/>
        <v>43506.60939774713</v>
      </c>
      <c r="O173" s="96">
        <v>0</v>
      </c>
    </row>
    <row r="174" spans="1:15" s="4" customFormat="1" ht="12.75">
      <c r="A174" s="26" t="s">
        <v>496</v>
      </c>
      <c r="B174" s="27" t="s">
        <v>228</v>
      </c>
      <c r="C174" s="70">
        <v>209</v>
      </c>
      <c r="D174" s="75">
        <v>419073.47</v>
      </c>
      <c r="E174" s="28">
        <v>29500</v>
      </c>
      <c r="F174" s="29">
        <f t="shared" si="14"/>
        <v>2969.0289908474574</v>
      </c>
      <c r="G174" s="30">
        <f t="shared" si="15"/>
        <v>0.000153362181354688</v>
      </c>
      <c r="H174" s="7">
        <f t="shared" si="16"/>
        <v>14.20588033898305</v>
      </c>
      <c r="I174" s="7">
        <f t="shared" si="20"/>
        <v>774.5289908474575</v>
      </c>
      <c r="J174" s="7">
        <f t="shared" si="17"/>
        <v>774.5289908474575</v>
      </c>
      <c r="K174" s="7">
        <f>J174/$J$500</f>
        <v>0.00013612521382908594</v>
      </c>
      <c r="L174" s="31">
        <f>$B$509*G174</f>
        <v>16685.39767324131</v>
      </c>
      <c r="M174" s="10">
        <f t="shared" si="18"/>
        <v>4018.4658808699805</v>
      </c>
      <c r="N174" s="32">
        <f t="shared" si="19"/>
        <v>20703.86355411129</v>
      </c>
      <c r="O174" s="96">
        <v>0</v>
      </c>
    </row>
    <row r="175" spans="1:15" s="4" customFormat="1" ht="12.75">
      <c r="A175" s="26" t="s">
        <v>497</v>
      </c>
      <c r="B175" s="27" t="s">
        <v>276</v>
      </c>
      <c r="C175" s="70">
        <v>4594</v>
      </c>
      <c r="D175" s="75">
        <v>4725515.29</v>
      </c>
      <c r="E175" s="28">
        <v>280850</v>
      </c>
      <c r="F175" s="29">
        <f t="shared" si="14"/>
        <v>77297.5511563468</v>
      </c>
      <c r="G175" s="30">
        <f t="shared" si="15"/>
        <v>0.003992726610368754</v>
      </c>
      <c r="H175" s="7">
        <f t="shared" si="16"/>
        <v>16.82576211500801</v>
      </c>
      <c r="I175" s="7">
        <f t="shared" si="20"/>
        <v>29060.551156346803</v>
      </c>
      <c r="J175" s="7">
        <f t="shared" si="17"/>
        <v>29060.551156346803</v>
      </c>
      <c r="K175" s="7">
        <f>J175/$J$500</f>
        <v>0.005107457289391384</v>
      </c>
      <c r="L175" s="31">
        <f>$B$509*G175</f>
        <v>434398.0419818084</v>
      </c>
      <c r="M175" s="10">
        <f t="shared" si="18"/>
        <v>150773.999012331</v>
      </c>
      <c r="N175" s="32">
        <f t="shared" si="19"/>
        <v>585172.0409941394</v>
      </c>
      <c r="O175" s="96">
        <v>0</v>
      </c>
    </row>
    <row r="176" spans="1:15" s="4" customFormat="1" ht="12.75">
      <c r="A176" s="9" t="s">
        <v>489</v>
      </c>
      <c r="B176" s="27" t="s">
        <v>34</v>
      </c>
      <c r="C176" s="8">
        <v>3</v>
      </c>
      <c r="D176" s="76">
        <v>50736.71</v>
      </c>
      <c r="E176" s="28">
        <v>5450</v>
      </c>
      <c r="F176" s="29">
        <f t="shared" si="14"/>
        <v>27.928464220183486</v>
      </c>
      <c r="G176" s="30">
        <f t="shared" si="15"/>
        <v>1.4426164944489608E-06</v>
      </c>
      <c r="H176" s="7">
        <f t="shared" si="16"/>
        <v>9.309488073394496</v>
      </c>
      <c r="I176" s="7">
        <f t="shared" si="20"/>
        <v>-3.5715357798165126</v>
      </c>
      <c r="J176" s="7">
        <f t="shared" si="17"/>
        <v>0</v>
      </c>
      <c r="K176" s="7">
        <f>J176/$J$500</f>
        <v>0</v>
      </c>
      <c r="L176" s="31">
        <f>$B$509*G176</f>
        <v>156.9528399194384</v>
      </c>
      <c r="M176" s="10">
        <f t="shared" si="18"/>
        <v>0</v>
      </c>
      <c r="N176" s="32">
        <f t="shared" si="19"/>
        <v>156.9528399194384</v>
      </c>
      <c r="O176" s="96">
        <v>0</v>
      </c>
    </row>
    <row r="177" spans="1:15" s="4" customFormat="1" ht="12.75">
      <c r="A177" s="26" t="s">
        <v>490</v>
      </c>
      <c r="B177" s="27" t="s">
        <v>85</v>
      </c>
      <c r="C177" s="70">
        <v>16381</v>
      </c>
      <c r="D177" s="75">
        <v>20221439.95</v>
      </c>
      <c r="E177" s="28">
        <v>1409850</v>
      </c>
      <c r="F177" s="29">
        <f t="shared" si="14"/>
        <v>234952.2345078909</v>
      </c>
      <c r="G177" s="30">
        <f t="shared" si="15"/>
        <v>0.012136219386663321</v>
      </c>
      <c r="H177" s="7">
        <f t="shared" si="16"/>
        <v>14.342972621200836</v>
      </c>
      <c r="I177" s="7">
        <f t="shared" si="20"/>
        <v>62951.7345078909</v>
      </c>
      <c r="J177" s="7">
        <f t="shared" si="17"/>
        <v>62951.7345078909</v>
      </c>
      <c r="K177" s="7">
        <f>J177/$J$500</f>
        <v>0.011063909062231878</v>
      </c>
      <c r="L177" s="31">
        <f>$B$509*G177</f>
        <v>1320388.4094987689</v>
      </c>
      <c r="M177" s="10">
        <f t="shared" si="18"/>
        <v>326610.624328931</v>
      </c>
      <c r="N177" s="32">
        <f t="shared" si="19"/>
        <v>1646999.0338276997</v>
      </c>
      <c r="O177" s="96">
        <v>0</v>
      </c>
    </row>
    <row r="178" spans="1:15" s="4" customFormat="1" ht="12.75">
      <c r="A178" s="26" t="s">
        <v>492</v>
      </c>
      <c r="B178" s="27" t="s">
        <v>134</v>
      </c>
      <c r="C178" s="70">
        <v>1737</v>
      </c>
      <c r="D178" s="75">
        <v>3224626.53</v>
      </c>
      <c r="E178" s="28">
        <v>394900</v>
      </c>
      <c r="F178" s="29">
        <f t="shared" si="14"/>
        <v>14183.783951911875</v>
      </c>
      <c r="G178" s="30">
        <f t="shared" si="15"/>
        <v>0.0007326489749458234</v>
      </c>
      <c r="H178" s="7">
        <f t="shared" si="16"/>
        <v>8.165678728792098</v>
      </c>
      <c r="I178" s="7">
        <f t="shared" si="20"/>
        <v>-4054.716048088125</v>
      </c>
      <c r="J178" s="7">
        <f t="shared" si="17"/>
        <v>0</v>
      </c>
      <c r="K178" s="7">
        <f>J178/$J$500</f>
        <v>0</v>
      </c>
      <c r="L178" s="31">
        <f>$B$509*G178</f>
        <v>79710.26099055933</v>
      </c>
      <c r="M178" s="10">
        <f t="shared" si="18"/>
        <v>0</v>
      </c>
      <c r="N178" s="32">
        <f t="shared" si="19"/>
        <v>79710.26099055933</v>
      </c>
      <c r="O178" s="96">
        <v>0</v>
      </c>
    </row>
    <row r="179" spans="1:15" s="4" customFormat="1" ht="12.75">
      <c r="A179" s="9" t="s">
        <v>489</v>
      </c>
      <c r="B179" s="27" t="s">
        <v>35</v>
      </c>
      <c r="C179" s="8">
        <v>467</v>
      </c>
      <c r="D179" s="76">
        <v>367007.76</v>
      </c>
      <c r="E179" s="28">
        <v>18700</v>
      </c>
      <c r="F179" s="29">
        <f t="shared" si="14"/>
        <v>9165.380958288772</v>
      </c>
      <c r="G179" s="30">
        <f t="shared" si="15"/>
        <v>0.0004734284579379187</v>
      </c>
      <c r="H179" s="7">
        <f t="shared" si="16"/>
        <v>19.626083422459892</v>
      </c>
      <c r="I179" s="7">
        <f t="shared" si="20"/>
        <v>4261.88095828877</v>
      </c>
      <c r="J179" s="7">
        <f t="shared" si="17"/>
        <v>4261.88095828877</v>
      </c>
      <c r="K179" s="7">
        <f>J179/$J$500</f>
        <v>0.0007490351731397337</v>
      </c>
      <c r="L179" s="31">
        <f>$B$509*G179</f>
        <v>51507.75778452437</v>
      </c>
      <c r="M179" s="10">
        <f t="shared" si="18"/>
        <v>22111.791064752884</v>
      </c>
      <c r="N179" s="32">
        <f t="shared" si="19"/>
        <v>73619.54884927726</v>
      </c>
      <c r="O179" s="96">
        <v>0</v>
      </c>
    </row>
    <row r="180" spans="1:15" s="4" customFormat="1" ht="12.75">
      <c r="A180" s="26" t="s">
        <v>502</v>
      </c>
      <c r="B180" s="27" t="s">
        <v>506</v>
      </c>
      <c r="C180" s="70">
        <v>109</v>
      </c>
      <c r="D180" s="75">
        <v>240130.78</v>
      </c>
      <c r="E180" s="28">
        <v>33250</v>
      </c>
      <c r="F180" s="29">
        <f t="shared" si="14"/>
        <v>787.1956396992481</v>
      </c>
      <c r="G180" s="30">
        <f t="shared" si="15"/>
        <v>4.066179240059107E-05</v>
      </c>
      <c r="H180" s="7">
        <f t="shared" si="16"/>
        <v>7.221978345864661</v>
      </c>
      <c r="I180" s="7">
        <f t="shared" si="20"/>
        <v>-357.3043603007519</v>
      </c>
      <c r="J180" s="7">
        <f t="shared" si="17"/>
        <v>0</v>
      </c>
      <c r="K180" s="7">
        <f>J180/$J$500</f>
        <v>0</v>
      </c>
      <c r="L180" s="31">
        <f>$B$509*G180</f>
        <v>4423.894928447457</v>
      </c>
      <c r="M180" s="10">
        <f t="shared" si="18"/>
        <v>0</v>
      </c>
      <c r="N180" s="32">
        <f t="shared" si="19"/>
        <v>4423.894928447457</v>
      </c>
      <c r="O180" s="96">
        <v>0</v>
      </c>
    </row>
    <row r="181" spans="1:15" s="4" customFormat="1" ht="12.75">
      <c r="A181" s="26" t="s">
        <v>490</v>
      </c>
      <c r="B181" s="27" t="s">
        <v>86</v>
      </c>
      <c r="C181" s="70">
        <v>7761</v>
      </c>
      <c r="D181" s="75">
        <v>10782968.99</v>
      </c>
      <c r="E181" s="28">
        <v>847150</v>
      </c>
      <c r="F181" s="29">
        <f t="shared" si="14"/>
        <v>98786.07369579177</v>
      </c>
      <c r="G181" s="30">
        <f t="shared" si="15"/>
        <v>0.005102694448641027</v>
      </c>
      <c r="H181" s="7">
        <f t="shared" si="16"/>
        <v>12.728523862362037</v>
      </c>
      <c r="I181" s="7">
        <f t="shared" si="20"/>
        <v>17295.57369579177</v>
      </c>
      <c r="J181" s="7">
        <f t="shared" si="17"/>
        <v>17295.57369579177</v>
      </c>
      <c r="K181" s="7">
        <f>J181/$J$500</f>
        <v>0.003039736014348955</v>
      </c>
      <c r="L181" s="31">
        <f>$B$509*G181</f>
        <v>555159.592335922</v>
      </c>
      <c r="M181" s="10">
        <f t="shared" si="18"/>
        <v>89734.11403305343</v>
      </c>
      <c r="N181" s="32">
        <f t="shared" si="19"/>
        <v>644893.7063689753</v>
      </c>
      <c r="O181" s="96">
        <v>0</v>
      </c>
    </row>
    <row r="182" spans="1:15" s="4" customFormat="1" ht="12.75">
      <c r="A182" s="26" t="s">
        <v>492</v>
      </c>
      <c r="B182" s="27" t="s">
        <v>135</v>
      </c>
      <c r="C182" s="70">
        <v>58</v>
      </c>
      <c r="D182" s="75">
        <v>83090</v>
      </c>
      <c r="E182" s="28">
        <v>30050</v>
      </c>
      <c r="F182" s="29">
        <f t="shared" si="14"/>
        <v>160.37337770382695</v>
      </c>
      <c r="G182" s="30">
        <f t="shared" si="15"/>
        <v>8.283924175781764E-06</v>
      </c>
      <c r="H182" s="7">
        <f t="shared" si="16"/>
        <v>2.7650582362728784</v>
      </c>
      <c r="I182" s="7">
        <f t="shared" si="20"/>
        <v>-448.6266222961731</v>
      </c>
      <c r="J182" s="7">
        <f t="shared" si="17"/>
        <v>0</v>
      </c>
      <c r="K182" s="7">
        <f>J182/$J$500</f>
        <v>0</v>
      </c>
      <c r="L182" s="31">
        <f>$B$509*G182</f>
        <v>901.2689304948473</v>
      </c>
      <c r="M182" s="10">
        <f t="shared" si="18"/>
        <v>0</v>
      </c>
      <c r="N182" s="32">
        <f t="shared" si="19"/>
        <v>901.2689304948473</v>
      </c>
      <c r="O182" s="96">
        <v>0</v>
      </c>
    </row>
    <row r="183" spans="1:15" s="4" customFormat="1" ht="12.75">
      <c r="A183" s="26" t="s">
        <v>497</v>
      </c>
      <c r="B183" s="27" t="s">
        <v>277</v>
      </c>
      <c r="C183" s="70">
        <v>1491</v>
      </c>
      <c r="D183" s="75">
        <v>1020008</v>
      </c>
      <c r="E183" s="28">
        <v>53550</v>
      </c>
      <c r="F183" s="29">
        <f t="shared" si="14"/>
        <v>28400.22274509804</v>
      </c>
      <c r="G183" s="30">
        <f t="shared" si="15"/>
        <v>0.0014669847025993686</v>
      </c>
      <c r="H183" s="7">
        <f t="shared" si="16"/>
        <v>19.047768440709618</v>
      </c>
      <c r="I183" s="7">
        <f t="shared" si="20"/>
        <v>12744.72274509804</v>
      </c>
      <c r="J183" s="7">
        <f t="shared" si="17"/>
        <v>12744.72274509804</v>
      </c>
      <c r="K183" s="7">
        <f>J183/$J$500</f>
        <v>0.00223991371448944</v>
      </c>
      <c r="L183" s="31">
        <f>$B$509*G183</f>
        <v>159604.03619209395</v>
      </c>
      <c r="M183" s="10">
        <f t="shared" si="18"/>
        <v>66123.06849390826</v>
      </c>
      <c r="N183" s="32">
        <f t="shared" si="19"/>
        <v>225727.1046860022</v>
      </c>
      <c r="O183" s="96">
        <v>0</v>
      </c>
    </row>
    <row r="184" spans="1:15" s="4" customFormat="1" ht="12.75">
      <c r="A184" s="9" t="s">
        <v>488</v>
      </c>
      <c r="B184" s="27" t="s">
        <v>2</v>
      </c>
      <c r="C184" s="8">
        <v>4350</v>
      </c>
      <c r="D184" s="76">
        <v>4171318.38</v>
      </c>
      <c r="E184" s="28">
        <v>313900</v>
      </c>
      <c r="F184" s="29">
        <f t="shared" si="14"/>
        <v>57805.78194647977</v>
      </c>
      <c r="G184" s="30">
        <f t="shared" si="15"/>
        <v>0.002985899040243173</v>
      </c>
      <c r="H184" s="7">
        <f t="shared" si="16"/>
        <v>13.288685504937877</v>
      </c>
      <c r="I184" s="7">
        <f t="shared" si="20"/>
        <v>12130.781946479767</v>
      </c>
      <c r="J184" s="7">
        <f t="shared" si="17"/>
        <v>12130.781946479767</v>
      </c>
      <c r="K184" s="7">
        <f>J184/$J$500</f>
        <v>0.0021320122369748663</v>
      </c>
      <c r="L184" s="31">
        <f>$B$509*G184</f>
        <v>324857.8786407824</v>
      </c>
      <c r="M184" s="10">
        <f t="shared" si="18"/>
        <v>62937.77758643403</v>
      </c>
      <c r="N184" s="32">
        <f t="shared" si="19"/>
        <v>387795.6562272164</v>
      </c>
      <c r="O184" s="96">
        <v>0</v>
      </c>
    </row>
    <row r="185" spans="1:15" s="4" customFormat="1" ht="12.75">
      <c r="A185" s="26" t="s">
        <v>498</v>
      </c>
      <c r="B185" s="27" t="s">
        <v>318</v>
      </c>
      <c r="C185" s="70">
        <v>1646</v>
      </c>
      <c r="D185" s="75">
        <v>4035235.2</v>
      </c>
      <c r="E185" s="28">
        <v>309700</v>
      </c>
      <c r="F185" s="29">
        <f t="shared" si="14"/>
        <v>21446.55195092025</v>
      </c>
      <c r="G185" s="30">
        <f t="shared" si="15"/>
        <v>0.001107799890088293</v>
      </c>
      <c r="H185" s="7">
        <f t="shared" si="16"/>
        <v>13.029496932515338</v>
      </c>
      <c r="I185" s="7">
        <f t="shared" si="20"/>
        <v>4163.551950920246</v>
      </c>
      <c r="J185" s="7">
        <f t="shared" si="17"/>
        <v>4163.551950920246</v>
      </c>
      <c r="K185" s="7">
        <f>J185/$J$500</f>
        <v>0.0007317536287278237</v>
      </c>
      <c r="L185" s="31">
        <f>$B$509*G185</f>
        <v>120525.68335440644</v>
      </c>
      <c r="M185" s="10">
        <f t="shared" si="18"/>
        <v>21601.633580811722</v>
      </c>
      <c r="N185" s="32">
        <f t="shared" si="19"/>
        <v>142127.31693521817</v>
      </c>
      <c r="O185" s="96">
        <v>0</v>
      </c>
    </row>
    <row r="186" spans="1:15" s="4" customFormat="1" ht="12.75">
      <c r="A186" s="26" t="s">
        <v>496</v>
      </c>
      <c r="B186" s="27" t="s">
        <v>229</v>
      </c>
      <c r="C186" s="70">
        <v>830</v>
      </c>
      <c r="D186" s="75">
        <v>1916785.11</v>
      </c>
      <c r="E186" s="28">
        <v>156200</v>
      </c>
      <c r="F186" s="29">
        <f t="shared" si="14"/>
        <v>10185.221775288093</v>
      </c>
      <c r="G186" s="30">
        <f t="shared" si="15"/>
        <v>0.0005261073010249038</v>
      </c>
      <c r="H186" s="7">
        <f t="shared" si="16"/>
        <v>12.271351536491679</v>
      </c>
      <c r="I186" s="7">
        <f t="shared" si="20"/>
        <v>1470.2217752880933</v>
      </c>
      <c r="J186" s="7">
        <f t="shared" si="17"/>
        <v>1470.2217752880933</v>
      </c>
      <c r="K186" s="7">
        <f>J186/$J$500</f>
        <v>0.0002583947868991856</v>
      </c>
      <c r="L186" s="31">
        <f>$B$509*G186</f>
        <v>57239.07588464839</v>
      </c>
      <c r="M186" s="10">
        <f t="shared" si="18"/>
        <v>7627.908201141659</v>
      </c>
      <c r="N186" s="32">
        <f t="shared" si="19"/>
        <v>64866.98408579005</v>
      </c>
      <c r="O186" s="96">
        <v>0</v>
      </c>
    </row>
    <row r="187" spans="1:15" s="4" customFormat="1" ht="12.75">
      <c r="A187" s="26" t="s">
        <v>498</v>
      </c>
      <c r="B187" s="27" t="s">
        <v>319</v>
      </c>
      <c r="C187" s="70">
        <v>1521</v>
      </c>
      <c r="D187" s="75">
        <v>1673872.62</v>
      </c>
      <c r="E187" s="28">
        <v>126150</v>
      </c>
      <c r="F187" s="29">
        <f t="shared" si="14"/>
        <v>20182.007570511298</v>
      </c>
      <c r="G187" s="30">
        <f t="shared" si="15"/>
        <v>0.001042481132609952</v>
      </c>
      <c r="H187" s="7">
        <f t="shared" si="16"/>
        <v>13.268907015457788</v>
      </c>
      <c r="I187" s="7">
        <f t="shared" si="20"/>
        <v>4211.507570511296</v>
      </c>
      <c r="J187" s="7">
        <f t="shared" si="17"/>
        <v>4211.507570511296</v>
      </c>
      <c r="K187" s="7">
        <f>J187/$J$500</f>
        <v>0.0007401819368328507</v>
      </c>
      <c r="L187" s="31">
        <f>$B$509*G187</f>
        <v>113419.17616716493</v>
      </c>
      <c r="M187" s="10">
        <f t="shared" si="18"/>
        <v>21850.44030515623</v>
      </c>
      <c r="N187" s="32">
        <f t="shared" si="19"/>
        <v>135269.61647232116</v>
      </c>
      <c r="O187" s="96">
        <v>0</v>
      </c>
    </row>
    <row r="188" spans="1:15" s="4" customFormat="1" ht="12.75">
      <c r="A188" s="26" t="s">
        <v>493</v>
      </c>
      <c r="B188" s="27" t="s">
        <v>167</v>
      </c>
      <c r="C188" s="70">
        <v>2381</v>
      </c>
      <c r="D188" s="75">
        <v>3517998</v>
      </c>
      <c r="E188" s="28">
        <v>237700</v>
      </c>
      <c r="F188" s="29">
        <f t="shared" si="14"/>
        <v>35239.180639461505</v>
      </c>
      <c r="G188" s="30">
        <f t="shared" si="15"/>
        <v>0.001820244136611521</v>
      </c>
      <c r="H188" s="7">
        <f t="shared" si="16"/>
        <v>14.800159865376525</v>
      </c>
      <c r="I188" s="7">
        <f t="shared" si="20"/>
        <v>10238.680639461505</v>
      </c>
      <c r="J188" s="7">
        <f t="shared" si="17"/>
        <v>10238.680639461505</v>
      </c>
      <c r="K188" s="7">
        <f>J188/$J$500</f>
        <v>0.001799471172601873</v>
      </c>
      <c r="L188" s="31">
        <f>$B$509*G188</f>
        <v>198037.7235995842</v>
      </c>
      <c r="M188" s="10">
        <f t="shared" si="18"/>
        <v>53121.04427464009</v>
      </c>
      <c r="N188" s="32">
        <f t="shared" si="19"/>
        <v>251158.7678742243</v>
      </c>
      <c r="O188" s="96">
        <v>0</v>
      </c>
    </row>
    <row r="189" spans="1:15" s="4" customFormat="1" ht="12.75">
      <c r="A189" s="9" t="s">
        <v>489</v>
      </c>
      <c r="B189" s="27" t="s">
        <v>36</v>
      </c>
      <c r="C189" s="8">
        <v>219</v>
      </c>
      <c r="D189" s="76">
        <v>108333.98</v>
      </c>
      <c r="E189" s="28">
        <v>19650</v>
      </c>
      <c r="F189" s="29">
        <f t="shared" si="14"/>
        <v>1207.3863419847328</v>
      </c>
      <c r="G189" s="30">
        <f t="shared" si="15"/>
        <v>6.236631697280367E-05</v>
      </c>
      <c r="H189" s="7">
        <f t="shared" si="16"/>
        <v>5.513179643765903</v>
      </c>
      <c r="I189" s="7">
        <f t="shared" si="20"/>
        <v>-1092.1136580152672</v>
      </c>
      <c r="J189" s="7">
        <f t="shared" si="17"/>
        <v>0</v>
      </c>
      <c r="K189" s="7">
        <f>J189/$J$500</f>
        <v>0</v>
      </c>
      <c r="L189" s="31">
        <f>$B$509*G189</f>
        <v>6785.289508239241</v>
      </c>
      <c r="M189" s="10">
        <f t="shared" si="18"/>
        <v>0</v>
      </c>
      <c r="N189" s="32">
        <f t="shared" si="19"/>
        <v>6785.289508239241</v>
      </c>
      <c r="O189" s="96">
        <v>0</v>
      </c>
    </row>
    <row r="190" spans="1:15" s="4" customFormat="1" ht="12.75">
      <c r="A190" s="9" t="s">
        <v>489</v>
      </c>
      <c r="B190" s="27" t="s">
        <v>37</v>
      </c>
      <c r="C190" s="8">
        <v>118</v>
      </c>
      <c r="D190" s="76">
        <v>102173.89</v>
      </c>
      <c r="E190" s="28">
        <v>7650</v>
      </c>
      <c r="F190" s="29">
        <f t="shared" si="14"/>
        <v>1576.0155581699346</v>
      </c>
      <c r="G190" s="30">
        <f t="shared" si="15"/>
        <v>8.140748527378912E-05</v>
      </c>
      <c r="H190" s="7">
        <f t="shared" si="16"/>
        <v>13.356064052287582</v>
      </c>
      <c r="I190" s="7">
        <f t="shared" si="20"/>
        <v>337.0155581699347</v>
      </c>
      <c r="J190" s="7">
        <f t="shared" si="17"/>
        <v>337.0155581699347</v>
      </c>
      <c r="K190" s="7">
        <f>J190/$J$500</f>
        <v>5.923124306737073E-05</v>
      </c>
      <c r="L190" s="31">
        <f>$B$509*G190</f>
        <v>8856.91800529535</v>
      </c>
      <c r="M190" s="10">
        <f t="shared" si="18"/>
        <v>1748.5278638136347</v>
      </c>
      <c r="N190" s="32">
        <f t="shared" si="19"/>
        <v>10605.445869108986</v>
      </c>
      <c r="O190" s="96">
        <v>0</v>
      </c>
    </row>
    <row r="191" spans="1:15" s="4" customFormat="1" ht="12.75">
      <c r="A191" s="26" t="s">
        <v>497</v>
      </c>
      <c r="B191" s="27" t="s">
        <v>278</v>
      </c>
      <c r="C191" s="70">
        <v>7257</v>
      </c>
      <c r="D191" s="75">
        <v>9055005.9</v>
      </c>
      <c r="E191" s="28">
        <v>596200</v>
      </c>
      <c r="F191" s="29">
        <f t="shared" si="14"/>
        <v>110218.34588443476</v>
      </c>
      <c r="G191" s="30">
        <f t="shared" si="15"/>
        <v>0.005693216874018349</v>
      </c>
      <c r="H191" s="7">
        <f t="shared" si="16"/>
        <v>15.187866320026837</v>
      </c>
      <c r="I191" s="7">
        <f t="shared" si="20"/>
        <v>34019.845884434755</v>
      </c>
      <c r="J191" s="7">
        <f t="shared" si="17"/>
        <v>34019.845884434755</v>
      </c>
      <c r="K191" s="7">
        <f>J191/$J$500</f>
        <v>0.005979064502652415</v>
      </c>
      <c r="L191" s="31">
        <f>$B$509*G191</f>
        <v>619406.8625256949</v>
      </c>
      <c r="M191" s="10">
        <f t="shared" si="18"/>
        <v>176504.1613348473</v>
      </c>
      <c r="N191" s="32">
        <f t="shared" si="19"/>
        <v>795911.0238605422</v>
      </c>
      <c r="O191" s="96">
        <v>0</v>
      </c>
    </row>
    <row r="192" spans="1:15" s="4" customFormat="1" ht="12.75">
      <c r="A192" s="26" t="s">
        <v>492</v>
      </c>
      <c r="B192" s="27" t="s">
        <v>136</v>
      </c>
      <c r="C192" s="70">
        <v>2394</v>
      </c>
      <c r="D192" s="75">
        <v>3365653.26</v>
      </c>
      <c r="E192" s="28">
        <v>341900</v>
      </c>
      <c r="F192" s="29">
        <f t="shared" si="14"/>
        <v>23566.463598830065</v>
      </c>
      <c r="G192" s="30">
        <f t="shared" si="15"/>
        <v>0.0012173017762621503</v>
      </c>
      <c r="H192" s="7">
        <f t="shared" si="16"/>
        <v>9.843969757238957</v>
      </c>
      <c r="I192" s="7">
        <f t="shared" si="20"/>
        <v>-1570.5364011699362</v>
      </c>
      <c r="J192" s="7">
        <f t="shared" si="17"/>
        <v>0</v>
      </c>
      <c r="K192" s="7">
        <f>J192/$J$500</f>
        <v>0</v>
      </c>
      <c r="L192" s="31">
        <f>$B$509*G192</f>
        <v>132439.1974987784</v>
      </c>
      <c r="M192" s="10">
        <f t="shared" si="18"/>
        <v>0</v>
      </c>
      <c r="N192" s="32">
        <f t="shared" si="19"/>
        <v>132439.1974987784</v>
      </c>
      <c r="O192" s="96">
        <v>0</v>
      </c>
    </row>
    <row r="193" spans="1:15" s="4" customFormat="1" ht="12.75">
      <c r="A193" s="26" t="s">
        <v>496</v>
      </c>
      <c r="B193" s="27" t="s">
        <v>230</v>
      </c>
      <c r="C193" s="70">
        <v>238</v>
      </c>
      <c r="D193" s="75">
        <v>332824</v>
      </c>
      <c r="E193" s="28">
        <v>40950</v>
      </c>
      <c r="F193" s="29">
        <f t="shared" si="14"/>
        <v>1934.3617094017095</v>
      </c>
      <c r="G193" s="30">
        <f t="shared" si="15"/>
        <v>9.991749228361474E-05</v>
      </c>
      <c r="H193" s="7">
        <f t="shared" si="16"/>
        <v>8.127570207570207</v>
      </c>
      <c r="I193" s="7">
        <f t="shared" si="20"/>
        <v>-564.6382905982908</v>
      </c>
      <c r="J193" s="7">
        <f t="shared" si="17"/>
        <v>0</v>
      </c>
      <c r="K193" s="7">
        <f>J193/$J$500</f>
        <v>0</v>
      </c>
      <c r="L193" s="31">
        <f>$B$509*G193</f>
        <v>10870.757565774344</v>
      </c>
      <c r="M193" s="10">
        <f t="shared" si="18"/>
        <v>0</v>
      </c>
      <c r="N193" s="32">
        <f t="shared" si="19"/>
        <v>10870.757565774344</v>
      </c>
      <c r="O193" s="96">
        <v>0</v>
      </c>
    </row>
    <row r="194" spans="1:15" s="4" customFormat="1" ht="12.75">
      <c r="A194" s="26" t="s">
        <v>500</v>
      </c>
      <c r="B194" s="27" t="s">
        <v>353</v>
      </c>
      <c r="C194" s="70">
        <v>939</v>
      </c>
      <c r="D194" s="75">
        <v>665783.46</v>
      </c>
      <c r="E194" s="28">
        <v>56300</v>
      </c>
      <c r="F194" s="29">
        <f t="shared" si="14"/>
        <v>11104.274759147424</v>
      </c>
      <c r="G194" s="30">
        <f t="shared" si="15"/>
        <v>0.0005735800508093277</v>
      </c>
      <c r="H194" s="7">
        <f t="shared" si="16"/>
        <v>11.825638721136766</v>
      </c>
      <c r="I194" s="7">
        <f t="shared" si="20"/>
        <v>1244.7747591474233</v>
      </c>
      <c r="J194" s="7">
        <f t="shared" si="17"/>
        <v>1244.7747591474233</v>
      </c>
      <c r="K194" s="7">
        <f>J194/$J$500</f>
        <v>0.00021877196626635242</v>
      </c>
      <c r="L194" s="31">
        <f>$B$509*G194</f>
        <v>62403.9848719786</v>
      </c>
      <c r="M194" s="10">
        <f t="shared" si="18"/>
        <v>6458.22810780652</v>
      </c>
      <c r="N194" s="32">
        <f t="shared" si="19"/>
        <v>68862.21297978512</v>
      </c>
      <c r="O194" s="96">
        <v>0</v>
      </c>
    </row>
    <row r="195" spans="1:15" s="4" customFormat="1" ht="12.75">
      <c r="A195" s="26" t="s">
        <v>490</v>
      </c>
      <c r="B195" s="27" t="s">
        <v>87</v>
      </c>
      <c r="C195" s="70">
        <v>4740</v>
      </c>
      <c r="D195" s="75">
        <v>10197165.02</v>
      </c>
      <c r="E195" s="28">
        <v>1791200</v>
      </c>
      <c r="F195" s="29">
        <f t="shared" si="14"/>
        <v>26984.458572353728</v>
      </c>
      <c r="G195" s="30">
        <f t="shared" si="15"/>
        <v>0.0013938548401139542</v>
      </c>
      <c r="H195" s="7">
        <f t="shared" si="16"/>
        <v>5.692923749441714</v>
      </c>
      <c r="I195" s="7">
        <f t="shared" si="20"/>
        <v>-22785.541427646272</v>
      </c>
      <c r="J195" s="7">
        <f t="shared" si="17"/>
        <v>0</v>
      </c>
      <c r="K195" s="7">
        <f>J195/$J$500</f>
        <v>0</v>
      </c>
      <c r="L195" s="31">
        <f>$B$509*G195</f>
        <v>151647.7015430935</v>
      </c>
      <c r="M195" s="10">
        <f t="shared" si="18"/>
        <v>0</v>
      </c>
      <c r="N195" s="32">
        <f t="shared" si="19"/>
        <v>151647.7015430935</v>
      </c>
      <c r="O195" s="96">
        <v>0</v>
      </c>
    </row>
    <row r="196" spans="1:15" s="4" customFormat="1" ht="12.75">
      <c r="A196" s="26" t="s">
        <v>502</v>
      </c>
      <c r="B196" s="27" t="s">
        <v>417</v>
      </c>
      <c r="C196" s="70">
        <v>1004</v>
      </c>
      <c r="D196" s="75">
        <v>1505062</v>
      </c>
      <c r="E196" s="28">
        <v>107800</v>
      </c>
      <c r="F196" s="29">
        <f t="shared" si="14"/>
        <v>14017.460556586271</v>
      </c>
      <c r="G196" s="30">
        <f t="shared" si="15"/>
        <v>0.0007240577086442533</v>
      </c>
      <c r="H196" s="7">
        <f t="shared" si="16"/>
        <v>13.961614100185528</v>
      </c>
      <c r="I196" s="7">
        <f t="shared" si="20"/>
        <v>3475.4605565862703</v>
      </c>
      <c r="J196" s="7">
        <f t="shared" si="17"/>
        <v>3475.4605565862703</v>
      </c>
      <c r="K196" s="7">
        <f>J196/$J$500</f>
        <v>0.0006108200170818862</v>
      </c>
      <c r="L196" s="31">
        <f>$B$509*G196</f>
        <v>78775.5540537371</v>
      </c>
      <c r="M196" s="10">
        <f t="shared" si="18"/>
        <v>18031.629328258303</v>
      </c>
      <c r="N196" s="32">
        <f t="shared" si="19"/>
        <v>96807.1833819954</v>
      </c>
      <c r="O196" s="96">
        <v>0</v>
      </c>
    </row>
    <row r="197" spans="1:15" s="4" customFormat="1" ht="12.75">
      <c r="A197" s="26" t="s">
        <v>490</v>
      </c>
      <c r="B197" s="27" t="s">
        <v>88</v>
      </c>
      <c r="C197" s="70">
        <v>2730</v>
      </c>
      <c r="D197" s="75">
        <v>5309858.87</v>
      </c>
      <c r="E197" s="28">
        <v>491550</v>
      </c>
      <c r="F197" s="29">
        <f t="shared" si="14"/>
        <v>29490.214047604517</v>
      </c>
      <c r="G197" s="30">
        <f t="shared" si="15"/>
        <v>0.0015232870978691153</v>
      </c>
      <c r="H197" s="7">
        <f t="shared" si="16"/>
        <v>10.802276207913742</v>
      </c>
      <c r="I197" s="7">
        <f t="shared" si="20"/>
        <v>825.2140476045163</v>
      </c>
      <c r="J197" s="7">
        <f t="shared" si="17"/>
        <v>825.2140476045163</v>
      </c>
      <c r="K197" s="7">
        <f>J197/$J$500</f>
        <v>0.00014503322666078748</v>
      </c>
      <c r="L197" s="31">
        <f>$B$509*G197</f>
        <v>165729.58713779342</v>
      </c>
      <c r="M197" s="10">
        <f t="shared" si="18"/>
        <v>4281.433663425602</v>
      </c>
      <c r="N197" s="32">
        <f t="shared" si="19"/>
        <v>170011.020801219</v>
      </c>
      <c r="O197" s="96">
        <v>0</v>
      </c>
    </row>
    <row r="198" spans="1:15" s="4" customFormat="1" ht="12.75">
      <c r="A198" s="26" t="s">
        <v>496</v>
      </c>
      <c r="B198" s="27" t="s">
        <v>231</v>
      </c>
      <c r="C198" s="70">
        <v>1185</v>
      </c>
      <c r="D198" s="75">
        <v>1602061</v>
      </c>
      <c r="E198" s="28">
        <v>112200</v>
      </c>
      <c r="F198" s="29">
        <f t="shared" si="14"/>
        <v>16920.16296791444</v>
      </c>
      <c r="G198" s="30">
        <f t="shared" si="15"/>
        <v>0.0008739938578018053</v>
      </c>
      <c r="H198" s="7">
        <f t="shared" si="16"/>
        <v>14.278618538324421</v>
      </c>
      <c r="I198" s="7">
        <f t="shared" si="20"/>
        <v>4477.662967914439</v>
      </c>
      <c r="J198" s="7">
        <f t="shared" si="17"/>
        <v>4477.662967914439</v>
      </c>
      <c r="K198" s="7">
        <f>J198/$J$500</f>
        <v>0.0007869593471188445</v>
      </c>
      <c r="L198" s="31">
        <f>$B$509*G198</f>
        <v>95088.20853080324</v>
      </c>
      <c r="M198" s="10">
        <f t="shared" si="18"/>
        <v>23231.326490324947</v>
      </c>
      <c r="N198" s="32">
        <f t="shared" si="19"/>
        <v>118319.53502112819</v>
      </c>
      <c r="O198" s="96">
        <v>0</v>
      </c>
    </row>
    <row r="199" spans="1:15" s="4" customFormat="1" ht="12.75">
      <c r="A199" s="26" t="s">
        <v>500</v>
      </c>
      <c r="B199" s="27" t="s">
        <v>354</v>
      </c>
      <c r="C199" s="70">
        <v>1782</v>
      </c>
      <c r="D199" s="75">
        <v>2191165.41</v>
      </c>
      <c r="E199" s="28">
        <v>119550</v>
      </c>
      <c r="F199" s="29">
        <f aca="true" t="shared" si="21" ref="F199:F262">(C199*D199)/E199</f>
        <v>32661.286161606025</v>
      </c>
      <c r="G199" s="30">
        <f aca="true" t="shared" si="22" ref="G199:G262">F199/$F$500</f>
        <v>0.0016870856118396647</v>
      </c>
      <c r="H199" s="7">
        <f aca="true" t="shared" si="23" ref="H199:H262">D199/E199</f>
        <v>18.328443412797995</v>
      </c>
      <c r="I199" s="7">
        <f t="shared" si="20"/>
        <v>13950.286161606027</v>
      </c>
      <c r="J199" s="7">
        <f aca="true" t="shared" si="24" ref="J199:J262">IF(I199&gt;0,I199,0)</f>
        <v>13950.286161606027</v>
      </c>
      <c r="K199" s="7">
        <f>J199/$J$500</f>
        <v>0.002451794199010895</v>
      </c>
      <c r="L199" s="31">
        <f>$B$509*G199</f>
        <v>183550.43005840728</v>
      </c>
      <c r="M199" s="10">
        <f aca="true" t="shared" si="25" ref="M199:M262">$G$509*K199</f>
        <v>72377.85755114125</v>
      </c>
      <c r="N199" s="32">
        <f aca="true" t="shared" si="26" ref="N199:N262">L199+M199</f>
        <v>255928.28760954854</v>
      </c>
      <c r="O199" s="96">
        <v>0</v>
      </c>
    </row>
    <row r="200" spans="1:15" s="4" customFormat="1" ht="12.75">
      <c r="A200" s="9" t="s">
        <v>489</v>
      </c>
      <c r="B200" s="27" t="s">
        <v>38</v>
      </c>
      <c r="C200" s="8">
        <v>121</v>
      </c>
      <c r="D200" s="76">
        <v>159493.21</v>
      </c>
      <c r="E200" s="28">
        <v>9400</v>
      </c>
      <c r="F200" s="29">
        <f t="shared" si="21"/>
        <v>2053.050894680851</v>
      </c>
      <c r="G200" s="30">
        <f t="shared" si="22"/>
        <v>0.00010604826177550316</v>
      </c>
      <c r="H200" s="7">
        <f t="shared" si="23"/>
        <v>16.967362765957446</v>
      </c>
      <c r="I200" s="7">
        <f aca="true" t="shared" si="27" ref="I200:I263">(H200-10.5)*C200</f>
        <v>782.550894680851</v>
      </c>
      <c r="J200" s="7">
        <f t="shared" si="24"/>
        <v>782.550894680851</v>
      </c>
      <c r="K200" s="7">
        <f>J200/$J$500</f>
        <v>0.00013753508148741885</v>
      </c>
      <c r="L200" s="31">
        <f>$B$509*G200</f>
        <v>11537.768990048187</v>
      </c>
      <c r="M200" s="10">
        <f t="shared" si="25"/>
        <v>4060.0856875331774</v>
      </c>
      <c r="N200" s="32">
        <f t="shared" si="26"/>
        <v>15597.854677581365</v>
      </c>
      <c r="O200" s="96">
        <v>0</v>
      </c>
    </row>
    <row r="201" spans="1:15" s="4" customFormat="1" ht="12.75">
      <c r="A201" s="26" t="s">
        <v>496</v>
      </c>
      <c r="B201" s="27" t="s">
        <v>232</v>
      </c>
      <c r="C201" s="70">
        <v>1416</v>
      </c>
      <c r="D201" s="75">
        <v>1095266</v>
      </c>
      <c r="E201" s="28">
        <v>82500</v>
      </c>
      <c r="F201" s="29">
        <f t="shared" si="21"/>
        <v>18798.747345454547</v>
      </c>
      <c r="G201" s="30">
        <f t="shared" si="22"/>
        <v>0.000971030228577072</v>
      </c>
      <c r="H201" s="7">
        <f t="shared" si="23"/>
        <v>13.275951515151515</v>
      </c>
      <c r="I201" s="7">
        <f t="shared" si="27"/>
        <v>3930.7473454545457</v>
      </c>
      <c r="J201" s="7">
        <f t="shared" si="24"/>
        <v>3930.7473454545457</v>
      </c>
      <c r="K201" s="7">
        <f>J201/$J$500</f>
        <v>0.0006908376952070657</v>
      </c>
      <c r="L201" s="31">
        <f>$B$509*G201</f>
        <v>105645.50773489365</v>
      </c>
      <c r="M201" s="10">
        <f t="shared" si="25"/>
        <v>20393.78032415091</v>
      </c>
      <c r="N201" s="32">
        <f t="shared" si="26"/>
        <v>126039.28805904456</v>
      </c>
      <c r="O201" s="96">
        <v>0</v>
      </c>
    </row>
    <row r="202" spans="1:15" s="4" customFormat="1" ht="12.75">
      <c r="A202" s="26" t="s">
        <v>497</v>
      </c>
      <c r="B202" s="27" t="s">
        <v>279</v>
      </c>
      <c r="C202" s="70">
        <v>5416</v>
      </c>
      <c r="D202" s="75">
        <v>4797741.5</v>
      </c>
      <c r="E202" s="28">
        <v>432650</v>
      </c>
      <c r="F202" s="29">
        <f t="shared" si="21"/>
        <v>60059.09618398243</v>
      </c>
      <c r="G202" s="30">
        <f t="shared" si="22"/>
        <v>0.003102291701886516</v>
      </c>
      <c r="H202" s="7">
        <f t="shared" si="23"/>
        <v>11.089197966023345</v>
      </c>
      <c r="I202" s="7">
        <f t="shared" si="27"/>
        <v>3191.096183982438</v>
      </c>
      <c r="J202" s="7">
        <f t="shared" si="24"/>
        <v>3191.096183982438</v>
      </c>
      <c r="K202" s="7">
        <f>J202/$J$500</f>
        <v>0.0005608423384107282</v>
      </c>
      <c r="L202" s="31">
        <f>$B$509*G202</f>
        <v>337521.0908395885</v>
      </c>
      <c r="M202" s="10">
        <f t="shared" si="25"/>
        <v>16556.270055013807</v>
      </c>
      <c r="N202" s="32">
        <f t="shared" si="26"/>
        <v>354077.3608946023</v>
      </c>
      <c r="O202" s="96">
        <v>0</v>
      </c>
    </row>
    <row r="203" spans="1:15" s="4" customFormat="1" ht="12.75">
      <c r="A203" s="9" t="s">
        <v>489</v>
      </c>
      <c r="B203" s="27" t="s">
        <v>39</v>
      </c>
      <c r="C203" s="8">
        <v>83</v>
      </c>
      <c r="D203" s="76">
        <v>98495.69</v>
      </c>
      <c r="E203" s="28">
        <v>9200</v>
      </c>
      <c r="F203" s="29">
        <f t="shared" si="21"/>
        <v>888.6024206521739</v>
      </c>
      <c r="G203" s="30">
        <f t="shared" si="22"/>
        <v>4.589985682469718E-05</v>
      </c>
      <c r="H203" s="7">
        <f t="shared" si="23"/>
        <v>10.706053260869565</v>
      </c>
      <c r="I203" s="7">
        <f t="shared" si="27"/>
        <v>17.102420652173883</v>
      </c>
      <c r="J203" s="7">
        <f t="shared" si="24"/>
        <v>17.102420652173883</v>
      </c>
      <c r="K203" s="7">
        <f>J203/$J$500</f>
        <v>3.0057889320900266E-06</v>
      </c>
      <c r="L203" s="31">
        <f>$B$509*G203</f>
        <v>4993.7824142816335</v>
      </c>
      <c r="M203" s="10">
        <f t="shared" si="25"/>
        <v>88.73198380327932</v>
      </c>
      <c r="N203" s="32">
        <f t="shared" si="26"/>
        <v>5082.5143980849125</v>
      </c>
      <c r="O203" s="96">
        <v>0</v>
      </c>
    </row>
    <row r="204" spans="1:15" s="4" customFormat="1" ht="12.75">
      <c r="A204" s="26" t="s">
        <v>500</v>
      </c>
      <c r="B204" s="27" t="s">
        <v>355</v>
      </c>
      <c r="C204" s="70">
        <v>73</v>
      </c>
      <c r="D204" s="75">
        <v>148194</v>
      </c>
      <c r="E204" s="28">
        <v>8450</v>
      </c>
      <c r="F204" s="29">
        <f t="shared" si="21"/>
        <v>1280.2558579881656</v>
      </c>
      <c r="G204" s="30">
        <f t="shared" si="22"/>
        <v>6.61303179182296E-05</v>
      </c>
      <c r="H204" s="7">
        <f t="shared" si="23"/>
        <v>17.53775147928994</v>
      </c>
      <c r="I204" s="7">
        <f t="shared" si="27"/>
        <v>513.7558579881658</v>
      </c>
      <c r="J204" s="7">
        <f t="shared" si="24"/>
        <v>513.7558579881658</v>
      </c>
      <c r="K204" s="7">
        <f>J204/$J$500</f>
        <v>9.029374865370043E-05</v>
      </c>
      <c r="L204" s="31">
        <f>$B$509*G204</f>
        <v>7194.802805860109</v>
      </c>
      <c r="M204" s="10">
        <f t="shared" si="25"/>
        <v>2665.5043398228718</v>
      </c>
      <c r="N204" s="32">
        <f t="shared" si="26"/>
        <v>9860.307145682982</v>
      </c>
      <c r="O204" s="96">
        <v>0</v>
      </c>
    </row>
    <row r="205" spans="1:15" s="4" customFormat="1" ht="12.75">
      <c r="A205" s="26" t="s">
        <v>496</v>
      </c>
      <c r="B205" s="27" t="s">
        <v>233</v>
      </c>
      <c r="C205" s="70">
        <v>1620</v>
      </c>
      <c r="D205" s="75">
        <v>1909637.95</v>
      </c>
      <c r="E205" s="28">
        <v>147200</v>
      </c>
      <c r="F205" s="29">
        <f t="shared" si="21"/>
        <v>21016.395917119564</v>
      </c>
      <c r="G205" s="30">
        <f t="shared" si="22"/>
        <v>0.0010855806164234293</v>
      </c>
      <c r="H205" s="7">
        <f t="shared" si="23"/>
        <v>12.97308389945652</v>
      </c>
      <c r="I205" s="7">
        <f t="shared" si="27"/>
        <v>4006.395917119564</v>
      </c>
      <c r="J205" s="7">
        <f t="shared" si="24"/>
        <v>4006.395917119564</v>
      </c>
      <c r="K205" s="7">
        <f>J205/$J$500</f>
        <v>0.0007041331019838968</v>
      </c>
      <c r="L205" s="31">
        <f>$B$509*G205</f>
        <v>118108.28544160936</v>
      </c>
      <c r="M205" s="10">
        <f t="shared" si="25"/>
        <v>20786.26557359239</v>
      </c>
      <c r="N205" s="32">
        <f t="shared" si="26"/>
        <v>138894.55101520175</v>
      </c>
      <c r="O205" s="96">
        <v>0</v>
      </c>
    </row>
    <row r="206" spans="1:15" s="4" customFormat="1" ht="12.75">
      <c r="A206" s="9" t="s">
        <v>489</v>
      </c>
      <c r="B206" s="27" t="s">
        <v>40</v>
      </c>
      <c r="C206" s="8">
        <v>1309</v>
      </c>
      <c r="D206" s="76">
        <v>734946</v>
      </c>
      <c r="E206" s="28">
        <v>57000</v>
      </c>
      <c r="F206" s="29">
        <f t="shared" si="21"/>
        <v>16877.970421052632</v>
      </c>
      <c r="G206" s="30">
        <f t="shared" si="22"/>
        <v>0.0008718144445850318</v>
      </c>
      <c r="H206" s="7">
        <f t="shared" si="23"/>
        <v>12.89378947368421</v>
      </c>
      <c r="I206" s="7">
        <f t="shared" si="27"/>
        <v>3133.470421052631</v>
      </c>
      <c r="J206" s="7">
        <f t="shared" si="24"/>
        <v>3133.470421052631</v>
      </c>
      <c r="K206" s="7">
        <f>J206/$J$500</f>
        <v>0.0005507144808436392</v>
      </c>
      <c r="L206" s="31">
        <f>$B$509*G206</f>
        <v>94851.09416600374</v>
      </c>
      <c r="M206" s="10">
        <f t="shared" si="25"/>
        <v>16257.292011675285</v>
      </c>
      <c r="N206" s="32">
        <f t="shared" si="26"/>
        <v>111108.38617767901</v>
      </c>
      <c r="O206" s="96">
        <v>0</v>
      </c>
    </row>
    <row r="207" spans="1:15" s="4" customFormat="1" ht="12.75">
      <c r="A207" s="26" t="s">
        <v>497</v>
      </c>
      <c r="B207" s="27" t="s">
        <v>280</v>
      </c>
      <c r="C207" s="70">
        <v>3076</v>
      </c>
      <c r="D207" s="75">
        <v>3754605.56</v>
      </c>
      <c r="E207" s="28">
        <v>275250</v>
      </c>
      <c r="F207" s="29">
        <f t="shared" si="21"/>
        <v>41958.82544072661</v>
      </c>
      <c r="G207" s="30">
        <f t="shared" si="22"/>
        <v>0.002167340573806146</v>
      </c>
      <c r="H207" s="7">
        <f t="shared" si="23"/>
        <v>13.640710481380564</v>
      </c>
      <c r="I207" s="7">
        <f t="shared" si="27"/>
        <v>9660.825440726616</v>
      </c>
      <c r="J207" s="7">
        <f t="shared" si="24"/>
        <v>9660.825440726616</v>
      </c>
      <c r="K207" s="7">
        <f>J207/$J$500</f>
        <v>0.001697911820505874</v>
      </c>
      <c r="L207" s="31">
        <f>$B$509*G207</f>
        <v>235800.89333543583</v>
      </c>
      <c r="M207" s="10">
        <f t="shared" si="25"/>
        <v>50122.97521894372</v>
      </c>
      <c r="N207" s="32">
        <f t="shared" si="26"/>
        <v>285923.86855437956</v>
      </c>
      <c r="O207" s="96">
        <v>0</v>
      </c>
    </row>
    <row r="208" spans="1:15" s="4" customFormat="1" ht="12.75">
      <c r="A208" s="26" t="s">
        <v>503</v>
      </c>
      <c r="B208" s="27" t="s">
        <v>449</v>
      </c>
      <c r="C208" s="70">
        <v>4281</v>
      </c>
      <c r="D208" s="75">
        <v>4009804.41</v>
      </c>
      <c r="E208" s="28">
        <v>403300</v>
      </c>
      <c r="F208" s="29">
        <f t="shared" si="21"/>
        <v>42563.78050882718</v>
      </c>
      <c r="G208" s="30">
        <f t="shared" si="22"/>
        <v>0.002198588914307865</v>
      </c>
      <c r="H208" s="7">
        <f t="shared" si="23"/>
        <v>9.94248551946442</v>
      </c>
      <c r="I208" s="7">
        <f t="shared" si="27"/>
        <v>-2386.71949117282</v>
      </c>
      <c r="J208" s="7">
        <f t="shared" si="24"/>
        <v>0</v>
      </c>
      <c r="K208" s="7">
        <f>J208/$J$500</f>
        <v>0</v>
      </c>
      <c r="L208" s="31">
        <f>$B$509*G208</f>
        <v>239200.62971955905</v>
      </c>
      <c r="M208" s="10">
        <f t="shared" si="25"/>
        <v>0</v>
      </c>
      <c r="N208" s="32">
        <f t="shared" si="26"/>
        <v>239200.62971955905</v>
      </c>
      <c r="O208" s="96">
        <v>0</v>
      </c>
    </row>
    <row r="209" spans="1:15" s="4" customFormat="1" ht="12.75">
      <c r="A209" s="26" t="s">
        <v>494</v>
      </c>
      <c r="B209" s="27" t="s">
        <v>190</v>
      </c>
      <c r="C209" s="70">
        <v>1536</v>
      </c>
      <c r="D209" s="75">
        <v>2437008.93</v>
      </c>
      <c r="E209" s="28">
        <v>191050</v>
      </c>
      <c r="F209" s="29">
        <f t="shared" si="21"/>
        <v>19593.016050667367</v>
      </c>
      <c r="G209" s="30">
        <f t="shared" si="22"/>
        <v>0.001012057373003315</v>
      </c>
      <c r="H209" s="7">
        <f t="shared" si="23"/>
        <v>12.755869824653233</v>
      </c>
      <c r="I209" s="7">
        <f t="shared" si="27"/>
        <v>3465.0160506673665</v>
      </c>
      <c r="J209" s="7">
        <f t="shared" si="24"/>
        <v>3465.0160506673665</v>
      </c>
      <c r="K209" s="7">
        <f>J209/$J$500</f>
        <v>0.0006089843716530505</v>
      </c>
      <c r="L209" s="31">
        <f>$B$509*G209</f>
        <v>110109.1519925752</v>
      </c>
      <c r="M209" s="10">
        <f t="shared" si="25"/>
        <v>17977.440406767146</v>
      </c>
      <c r="N209" s="32">
        <f t="shared" si="26"/>
        <v>128086.59239934235</v>
      </c>
      <c r="O209" s="96">
        <v>0</v>
      </c>
    </row>
    <row r="210" spans="1:15" s="4" customFormat="1" ht="12.75">
      <c r="A210" s="9" t="s">
        <v>489</v>
      </c>
      <c r="B210" s="27" t="s">
        <v>41</v>
      </c>
      <c r="C210" s="8">
        <v>6123</v>
      </c>
      <c r="D210" s="76">
        <v>4986609.09</v>
      </c>
      <c r="E210" s="28">
        <v>287000</v>
      </c>
      <c r="F210" s="29">
        <f t="shared" si="21"/>
        <v>106386.78556818815</v>
      </c>
      <c r="G210" s="30">
        <f t="shared" si="22"/>
        <v>0.005495301511823144</v>
      </c>
      <c r="H210" s="7">
        <f t="shared" si="23"/>
        <v>17.37494456445993</v>
      </c>
      <c r="I210" s="7">
        <f t="shared" si="27"/>
        <v>42095.285568188156</v>
      </c>
      <c r="J210" s="7">
        <f t="shared" si="24"/>
        <v>42095.285568188156</v>
      </c>
      <c r="K210" s="7">
        <f>J210/$J$500</f>
        <v>0.007398341207210679</v>
      </c>
      <c r="L210" s="31">
        <f>$B$509*G210</f>
        <v>597874.1972055974</v>
      </c>
      <c r="M210" s="10">
        <f t="shared" si="25"/>
        <v>218401.72646882644</v>
      </c>
      <c r="N210" s="32">
        <f t="shared" si="26"/>
        <v>816275.9236744238</v>
      </c>
      <c r="O210" s="96">
        <v>0</v>
      </c>
    </row>
    <row r="211" spans="1:15" s="4" customFormat="1" ht="12.75">
      <c r="A211" s="26" t="s">
        <v>497</v>
      </c>
      <c r="B211" s="27" t="s">
        <v>281</v>
      </c>
      <c r="C211" s="70">
        <v>1241</v>
      </c>
      <c r="D211" s="75">
        <v>1146487.92</v>
      </c>
      <c r="E211" s="28">
        <v>62250</v>
      </c>
      <c r="F211" s="29">
        <f t="shared" si="21"/>
        <v>22856.08849349397</v>
      </c>
      <c r="G211" s="30">
        <f t="shared" si="22"/>
        <v>0.0011806080706532626</v>
      </c>
      <c r="H211" s="7">
        <f t="shared" si="23"/>
        <v>18.417476626506023</v>
      </c>
      <c r="I211" s="7">
        <f t="shared" si="27"/>
        <v>9825.588493493975</v>
      </c>
      <c r="J211" s="7">
        <f t="shared" si="24"/>
        <v>9825.588493493975</v>
      </c>
      <c r="K211" s="7">
        <f>J211/$J$500</f>
        <v>0.001726869297958783</v>
      </c>
      <c r="L211" s="31">
        <f>$B$509*G211</f>
        <v>128447.01986553805</v>
      </c>
      <c r="M211" s="10">
        <f t="shared" si="25"/>
        <v>50977.81049792944</v>
      </c>
      <c r="N211" s="32">
        <f t="shared" si="26"/>
        <v>179424.83036346748</v>
      </c>
      <c r="O211" s="96">
        <v>0</v>
      </c>
    </row>
    <row r="212" spans="1:15" s="4" customFormat="1" ht="12.75">
      <c r="A212" s="26" t="s">
        <v>497</v>
      </c>
      <c r="B212" s="27" t="s">
        <v>282</v>
      </c>
      <c r="C212" s="70">
        <v>1536</v>
      </c>
      <c r="D212" s="75">
        <v>1001859.91</v>
      </c>
      <c r="E212" s="28">
        <v>93300</v>
      </c>
      <c r="F212" s="29">
        <f t="shared" si="21"/>
        <v>16493.64224823151</v>
      </c>
      <c r="G212" s="30">
        <f t="shared" si="22"/>
        <v>0.0008519623626007852</v>
      </c>
      <c r="H212" s="7">
        <f t="shared" si="23"/>
        <v>10.73804833869239</v>
      </c>
      <c r="I212" s="7">
        <f t="shared" si="27"/>
        <v>365.642248231512</v>
      </c>
      <c r="J212" s="7">
        <f t="shared" si="24"/>
        <v>365.642248231512</v>
      </c>
      <c r="K212" s="7">
        <f>J212/$J$500</f>
        <v>6.426244829261019E-05</v>
      </c>
      <c r="L212" s="31">
        <f>$B$509*G212</f>
        <v>92691.2404157309</v>
      </c>
      <c r="M212" s="10">
        <f t="shared" si="25"/>
        <v>1897.050874125774</v>
      </c>
      <c r="N212" s="32">
        <f t="shared" si="26"/>
        <v>94588.29128985669</v>
      </c>
      <c r="O212" s="96">
        <v>0</v>
      </c>
    </row>
    <row r="213" spans="1:15" s="4" customFormat="1" ht="12.75">
      <c r="A213" s="26" t="s">
        <v>502</v>
      </c>
      <c r="B213" s="27" t="s">
        <v>476</v>
      </c>
      <c r="C213" s="70">
        <v>718</v>
      </c>
      <c r="D213" s="75">
        <v>38670</v>
      </c>
      <c r="E213" s="28">
        <v>3000</v>
      </c>
      <c r="F213" s="29">
        <f t="shared" si="21"/>
        <v>9255.02</v>
      </c>
      <c r="G213" s="30">
        <f t="shared" si="22"/>
        <v>0.0004780586717262502</v>
      </c>
      <c r="H213" s="7">
        <f t="shared" si="23"/>
        <v>12.89</v>
      </c>
      <c r="I213" s="7">
        <f t="shared" si="27"/>
        <v>1716.0200000000004</v>
      </c>
      <c r="J213" s="7">
        <f t="shared" si="24"/>
        <v>1716.0200000000004</v>
      </c>
      <c r="K213" s="7">
        <f>J213/$J$500</f>
        <v>0.00030159437825484067</v>
      </c>
      <c r="L213" s="31">
        <f>$B$509*G213</f>
        <v>52011.51273693836</v>
      </c>
      <c r="M213" s="10">
        <f t="shared" si="25"/>
        <v>8903.175868659795</v>
      </c>
      <c r="N213" s="32">
        <f t="shared" si="26"/>
        <v>60914.68860559816</v>
      </c>
      <c r="O213" s="96">
        <v>0</v>
      </c>
    </row>
    <row r="214" spans="1:15" s="4" customFormat="1" ht="12.75">
      <c r="A214" s="26" t="s">
        <v>491</v>
      </c>
      <c r="B214" s="27" t="s">
        <v>109</v>
      </c>
      <c r="C214" s="71">
        <v>929</v>
      </c>
      <c r="D214" s="75">
        <v>920106.96</v>
      </c>
      <c r="E214" s="28">
        <v>77250</v>
      </c>
      <c r="F214" s="29">
        <f t="shared" si="21"/>
        <v>11065.105059417474</v>
      </c>
      <c r="G214" s="30">
        <f t="shared" si="22"/>
        <v>0.0005715567796954008</v>
      </c>
      <c r="H214" s="7">
        <f t="shared" si="23"/>
        <v>11.910769708737863</v>
      </c>
      <c r="I214" s="7">
        <f t="shared" si="27"/>
        <v>1310.6050594174749</v>
      </c>
      <c r="J214" s="7">
        <f t="shared" si="24"/>
        <v>1310.6050594174749</v>
      </c>
      <c r="K214" s="7">
        <f>J214/$J$500</f>
        <v>0.00023034178974176394</v>
      </c>
      <c r="L214" s="31">
        <f>$B$509*G214</f>
        <v>62183.85835292123</v>
      </c>
      <c r="M214" s="10">
        <f t="shared" si="25"/>
        <v>6799.773509836188</v>
      </c>
      <c r="N214" s="32">
        <f t="shared" si="26"/>
        <v>68983.63186275741</v>
      </c>
      <c r="O214" s="96">
        <v>0</v>
      </c>
    </row>
    <row r="215" spans="1:15" s="4" customFormat="1" ht="12.75">
      <c r="A215" s="9" t="s">
        <v>489</v>
      </c>
      <c r="B215" s="27" t="s">
        <v>42</v>
      </c>
      <c r="C215" s="8">
        <v>837</v>
      </c>
      <c r="D215" s="76">
        <v>1219569.37</v>
      </c>
      <c r="E215" s="28">
        <v>64400</v>
      </c>
      <c r="F215" s="29">
        <f t="shared" si="21"/>
        <v>15850.614327484473</v>
      </c>
      <c r="G215" s="30">
        <f t="shared" si="22"/>
        <v>0.000818747407508822</v>
      </c>
      <c r="H215" s="7">
        <f t="shared" si="23"/>
        <v>18.937412577639755</v>
      </c>
      <c r="I215" s="7">
        <f t="shared" si="27"/>
        <v>7062.114327484474</v>
      </c>
      <c r="J215" s="7">
        <f t="shared" si="24"/>
        <v>7062.114327484474</v>
      </c>
      <c r="K215" s="7">
        <f>J215/$J$500</f>
        <v>0.0012411824919070183</v>
      </c>
      <c r="L215" s="31">
        <f>$B$509*G215</f>
        <v>89077.54159172604</v>
      </c>
      <c r="M215" s="10">
        <f t="shared" si="25"/>
        <v>36640.159125287784</v>
      </c>
      <c r="N215" s="32">
        <f t="shared" si="26"/>
        <v>125717.70071701382</v>
      </c>
      <c r="O215" s="96">
        <v>0</v>
      </c>
    </row>
    <row r="216" spans="1:15" s="4" customFormat="1" ht="12.75">
      <c r="A216" s="26" t="s">
        <v>494</v>
      </c>
      <c r="B216" s="27" t="s">
        <v>191</v>
      </c>
      <c r="C216" s="70">
        <v>73</v>
      </c>
      <c r="D216" s="75">
        <v>459922</v>
      </c>
      <c r="E216" s="28">
        <v>85300</v>
      </c>
      <c r="F216" s="29">
        <f t="shared" si="21"/>
        <v>393.6026494724502</v>
      </c>
      <c r="G216" s="30">
        <f t="shared" si="22"/>
        <v>2.0331145669564453E-05</v>
      </c>
      <c r="H216" s="7">
        <f t="shared" si="23"/>
        <v>5.391817116060961</v>
      </c>
      <c r="I216" s="7">
        <f t="shared" si="27"/>
        <v>-372.8973505275498</v>
      </c>
      <c r="J216" s="7">
        <f t="shared" si="24"/>
        <v>0</v>
      </c>
      <c r="K216" s="7">
        <f>J216/$J$500</f>
        <v>0</v>
      </c>
      <c r="L216" s="31">
        <f>$B$509*G216</f>
        <v>2211.974605817062</v>
      </c>
      <c r="M216" s="10">
        <f t="shared" si="25"/>
        <v>0</v>
      </c>
      <c r="N216" s="32">
        <f t="shared" si="26"/>
        <v>2211.974605817062</v>
      </c>
      <c r="O216" s="96">
        <v>0</v>
      </c>
    </row>
    <row r="217" spans="1:15" s="4" customFormat="1" ht="12.75">
      <c r="A217" s="26" t="s">
        <v>501</v>
      </c>
      <c r="B217" s="27" t="s">
        <v>378</v>
      </c>
      <c r="C217" s="70">
        <v>566</v>
      </c>
      <c r="D217" s="75">
        <v>4754854.68</v>
      </c>
      <c r="E217" s="28">
        <v>595350</v>
      </c>
      <c r="F217" s="29">
        <f t="shared" si="21"/>
        <v>4520.44637420005</v>
      </c>
      <c r="G217" s="30">
        <f t="shared" si="22"/>
        <v>0.0002334990728555767</v>
      </c>
      <c r="H217" s="7">
        <f t="shared" si="23"/>
        <v>7.98665437137818</v>
      </c>
      <c r="I217" s="7">
        <f t="shared" si="27"/>
        <v>-1422.55362579995</v>
      </c>
      <c r="J217" s="7">
        <f t="shared" si="24"/>
        <v>0</v>
      </c>
      <c r="K217" s="7">
        <f>J217/$J$500</f>
        <v>0</v>
      </c>
      <c r="L217" s="31">
        <f>$B$509*G217</f>
        <v>25404.078453461225</v>
      </c>
      <c r="M217" s="10">
        <f t="shared" si="25"/>
        <v>0</v>
      </c>
      <c r="N217" s="32">
        <f t="shared" si="26"/>
        <v>25404.078453461225</v>
      </c>
      <c r="O217" s="96">
        <v>0</v>
      </c>
    </row>
    <row r="218" spans="1:15" s="4" customFormat="1" ht="12.75">
      <c r="A218" s="26" t="s">
        <v>500</v>
      </c>
      <c r="B218" s="27" t="s">
        <v>356</v>
      </c>
      <c r="C218" s="70">
        <v>862</v>
      </c>
      <c r="D218" s="75">
        <v>1196628.68</v>
      </c>
      <c r="E218" s="28">
        <v>86150</v>
      </c>
      <c r="F218" s="29">
        <f t="shared" si="21"/>
        <v>11973.231830063842</v>
      </c>
      <c r="G218" s="30">
        <f t="shared" si="22"/>
        <v>0.0006184651470175948</v>
      </c>
      <c r="H218" s="7">
        <f t="shared" si="23"/>
        <v>13.89006012768427</v>
      </c>
      <c r="I218" s="7">
        <f t="shared" si="27"/>
        <v>2922.2318300638412</v>
      </c>
      <c r="J218" s="7">
        <f t="shared" si="24"/>
        <v>2922.2318300638412</v>
      </c>
      <c r="K218" s="7">
        <f>J218/$J$500</f>
        <v>0.0005135888229185028</v>
      </c>
      <c r="L218" s="31">
        <f>$B$509*G218</f>
        <v>67287.36402856842</v>
      </c>
      <c r="M218" s="10">
        <f t="shared" si="25"/>
        <v>15161.32907078818</v>
      </c>
      <c r="N218" s="32">
        <f t="shared" si="26"/>
        <v>82448.6930993566</v>
      </c>
      <c r="O218" s="96">
        <v>0</v>
      </c>
    </row>
    <row r="219" spans="1:15" s="4" customFormat="1" ht="12.75">
      <c r="A219" s="26" t="s">
        <v>501</v>
      </c>
      <c r="B219" s="27" t="s">
        <v>379</v>
      </c>
      <c r="C219" s="70">
        <v>548</v>
      </c>
      <c r="D219" s="75">
        <v>577668.31</v>
      </c>
      <c r="E219" s="28">
        <v>35950</v>
      </c>
      <c r="F219" s="29">
        <f t="shared" si="21"/>
        <v>8805.62542086231</v>
      </c>
      <c r="G219" s="30">
        <f t="shared" si="22"/>
        <v>0.00045484565051359574</v>
      </c>
      <c r="H219" s="7">
        <f t="shared" si="23"/>
        <v>16.068659527121003</v>
      </c>
      <c r="I219" s="7">
        <f t="shared" si="27"/>
        <v>3051.6254208623095</v>
      </c>
      <c r="J219" s="7">
        <f t="shared" si="24"/>
        <v>3051.6254208623095</v>
      </c>
      <c r="K219" s="7">
        <f>J219/$J$500</f>
        <v>0.0005363300378035422</v>
      </c>
      <c r="L219" s="31">
        <f>$B$509*G219</f>
        <v>49485.99773246176</v>
      </c>
      <c r="M219" s="10">
        <f t="shared" si="25"/>
        <v>15832.658015180532</v>
      </c>
      <c r="N219" s="32">
        <f t="shared" si="26"/>
        <v>65318.65574764229</v>
      </c>
      <c r="O219" s="96">
        <v>0</v>
      </c>
    </row>
    <row r="220" spans="1:15" s="4" customFormat="1" ht="12.75">
      <c r="A220" s="26" t="s">
        <v>491</v>
      </c>
      <c r="B220" s="27" t="s">
        <v>110</v>
      </c>
      <c r="C220" s="71">
        <v>4851</v>
      </c>
      <c r="D220" s="75">
        <v>12482684.98</v>
      </c>
      <c r="E220" s="28">
        <v>1004550</v>
      </c>
      <c r="F220" s="29">
        <f t="shared" si="21"/>
        <v>60279.23432181574</v>
      </c>
      <c r="G220" s="30">
        <f t="shared" si="22"/>
        <v>0.0031136627141338026</v>
      </c>
      <c r="H220" s="7">
        <f t="shared" si="23"/>
        <v>12.42614601562889</v>
      </c>
      <c r="I220" s="7">
        <f t="shared" si="27"/>
        <v>9343.734321815742</v>
      </c>
      <c r="J220" s="7">
        <f t="shared" si="24"/>
        <v>9343.734321815742</v>
      </c>
      <c r="K220" s="7">
        <f>J220/$J$500</f>
        <v>0.0016421823424939298</v>
      </c>
      <c r="L220" s="31">
        <f>$B$509*G220</f>
        <v>338758.22674635076</v>
      </c>
      <c r="M220" s="10">
        <f t="shared" si="25"/>
        <v>48477.820734699</v>
      </c>
      <c r="N220" s="32">
        <f t="shared" si="26"/>
        <v>387236.0474810498</v>
      </c>
      <c r="O220" s="96">
        <v>0</v>
      </c>
    </row>
    <row r="221" spans="1:15" s="4" customFormat="1" ht="12.75">
      <c r="A221" s="26" t="s">
        <v>495</v>
      </c>
      <c r="B221" s="27" t="s">
        <v>210</v>
      </c>
      <c r="C221" s="70">
        <v>2427</v>
      </c>
      <c r="D221" s="75">
        <v>3933511.47</v>
      </c>
      <c r="E221" s="28">
        <v>327550</v>
      </c>
      <c r="F221" s="29">
        <f t="shared" si="21"/>
        <v>29145.57269940467</v>
      </c>
      <c r="G221" s="30">
        <f t="shared" si="22"/>
        <v>0.0015054849985605928</v>
      </c>
      <c r="H221" s="7">
        <f t="shared" si="23"/>
        <v>12.00888862769043</v>
      </c>
      <c r="I221" s="7">
        <f t="shared" si="27"/>
        <v>3662.072699404674</v>
      </c>
      <c r="J221" s="7">
        <f t="shared" si="24"/>
        <v>3662.072699404674</v>
      </c>
      <c r="K221" s="7">
        <f>J221/$J$500</f>
        <v>0.0006436175212998557</v>
      </c>
      <c r="L221" s="31">
        <f>$B$509*G221</f>
        <v>163792.76605349843</v>
      </c>
      <c r="M221" s="10">
        <f t="shared" si="25"/>
        <v>18999.823595655947</v>
      </c>
      <c r="N221" s="32">
        <f t="shared" si="26"/>
        <v>182792.58964915437</v>
      </c>
      <c r="O221" s="96">
        <v>0</v>
      </c>
    </row>
    <row r="222" spans="1:15" s="4" customFormat="1" ht="12.75">
      <c r="A222" s="26" t="s">
        <v>502</v>
      </c>
      <c r="B222" s="27" t="s">
        <v>418</v>
      </c>
      <c r="C222" s="70">
        <v>583</v>
      </c>
      <c r="D222" s="75">
        <v>709060.34</v>
      </c>
      <c r="E222" s="28">
        <v>63450</v>
      </c>
      <c r="F222" s="29">
        <f t="shared" si="21"/>
        <v>6515.085551142632</v>
      </c>
      <c r="G222" s="30">
        <f t="shared" si="22"/>
        <v>0.0003365301365920475</v>
      </c>
      <c r="H222" s="7">
        <f t="shared" si="23"/>
        <v>11.175103861308116</v>
      </c>
      <c r="I222" s="7">
        <f t="shared" si="27"/>
        <v>393.58555114263186</v>
      </c>
      <c r="J222" s="7">
        <f t="shared" si="24"/>
        <v>393.58555114263186</v>
      </c>
      <c r="K222" s="7">
        <f>J222/$J$500</f>
        <v>6.917354668765563E-05</v>
      </c>
      <c r="L222" s="31">
        <f>$B$509*G222</f>
        <v>36613.58431699748</v>
      </c>
      <c r="M222" s="10">
        <f t="shared" si="25"/>
        <v>2042.0282870748852</v>
      </c>
      <c r="N222" s="32">
        <f t="shared" si="26"/>
        <v>38655.61260407237</v>
      </c>
      <c r="O222" s="96">
        <v>0</v>
      </c>
    </row>
    <row r="223" spans="1:15" s="4" customFormat="1" ht="12.75">
      <c r="A223" s="26" t="s">
        <v>502</v>
      </c>
      <c r="B223" s="27" t="s">
        <v>419</v>
      </c>
      <c r="C223" s="70">
        <v>1370</v>
      </c>
      <c r="D223" s="75">
        <v>1913446.84</v>
      </c>
      <c r="E223" s="28">
        <v>159450</v>
      </c>
      <c r="F223" s="29">
        <f t="shared" si="21"/>
        <v>16440.402450925056</v>
      </c>
      <c r="G223" s="30">
        <f t="shared" si="22"/>
        <v>0.0008492123148663342</v>
      </c>
      <c r="H223" s="7">
        <f t="shared" si="23"/>
        <v>12.00029375979931</v>
      </c>
      <c r="I223" s="7">
        <f t="shared" si="27"/>
        <v>2055.4024509250557</v>
      </c>
      <c r="J223" s="7">
        <f t="shared" si="24"/>
        <v>2055.4024509250557</v>
      </c>
      <c r="K223" s="7">
        <f>J223/$J$500</f>
        <v>0.00036124160805248054</v>
      </c>
      <c r="L223" s="31">
        <f>$B$509*G223</f>
        <v>92392.04253223453</v>
      </c>
      <c r="M223" s="10">
        <f t="shared" si="25"/>
        <v>10663.983812228382</v>
      </c>
      <c r="N223" s="32">
        <f t="shared" si="26"/>
        <v>103056.02634446291</v>
      </c>
      <c r="O223" s="96">
        <v>0</v>
      </c>
    </row>
    <row r="224" spans="1:15" s="4" customFormat="1" ht="12.75">
      <c r="A224" s="26" t="s">
        <v>497</v>
      </c>
      <c r="B224" s="27" t="s">
        <v>283</v>
      </c>
      <c r="C224" s="70">
        <v>1348</v>
      </c>
      <c r="D224" s="75">
        <v>793097.49</v>
      </c>
      <c r="E224" s="28">
        <v>71650</v>
      </c>
      <c r="F224" s="29">
        <f t="shared" si="21"/>
        <v>14921.080481786461</v>
      </c>
      <c r="G224" s="30">
        <f t="shared" si="22"/>
        <v>0.0007707332794357347</v>
      </c>
      <c r="H224" s="7">
        <f t="shared" si="23"/>
        <v>11.069050802512212</v>
      </c>
      <c r="I224" s="7">
        <f t="shared" si="27"/>
        <v>767.0804817864619</v>
      </c>
      <c r="J224" s="7">
        <f t="shared" si="24"/>
        <v>767.0804817864619</v>
      </c>
      <c r="K224" s="7">
        <f>J224/$J$500</f>
        <v>0.0001348161215928786</v>
      </c>
      <c r="L224" s="31">
        <f>$B$509*G224</f>
        <v>83853.73208564853</v>
      </c>
      <c r="M224" s="10">
        <f t="shared" si="25"/>
        <v>3979.821001364293</v>
      </c>
      <c r="N224" s="32">
        <f t="shared" si="26"/>
        <v>87833.55308701283</v>
      </c>
      <c r="O224" s="96">
        <v>0</v>
      </c>
    </row>
    <row r="225" spans="1:15" s="4" customFormat="1" ht="12.75">
      <c r="A225" s="26" t="s">
        <v>503</v>
      </c>
      <c r="B225" s="27" t="s">
        <v>450</v>
      </c>
      <c r="C225" s="70">
        <v>10798</v>
      </c>
      <c r="D225" s="75">
        <v>27276424.2</v>
      </c>
      <c r="E225" s="28">
        <v>2097550</v>
      </c>
      <c r="F225" s="29">
        <f t="shared" si="21"/>
        <v>140416.5948423637</v>
      </c>
      <c r="G225" s="30">
        <f t="shared" si="22"/>
        <v>0.007253076797096433</v>
      </c>
      <c r="H225" s="7">
        <f t="shared" si="23"/>
        <v>13.003944697385045</v>
      </c>
      <c r="I225" s="7">
        <f t="shared" si="27"/>
        <v>27037.594842363713</v>
      </c>
      <c r="J225" s="7">
        <f t="shared" si="24"/>
        <v>27037.594842363713</v>
      </c>
      <c r="K225" s="7">
        <f>J225/$J$500</f>
        <v>0.004751918162952045</v>
      </c>
      <c r="L225" s="31">
        <f>$B$509*G225</f>
        <v>789115.4758305345</v>
      </c>
      <c r="M225" s="10">
        <f t="shared" si="25"/>
        <v>140278.35453382423</v>
      </c>
      <c r="N225" s="32">
        <f t="shared" si="26"/>
        <v>929393.8303643587</v>
      </c>
      <c r="O225" s="96">
        <v>0</v>
      </c>
    </row>
    <row r="226" spans="1:15" s="4" customFormat="1" ht="12.75">
      <c r="A226" s="26" t="s">
        <v>503</v>
      </c>
      <c r="B226" s="27" t="s">
        <v>451</v>
      </c>
      <c r="C226" s="70">
        <v>3474</v>
      </c>
      <c r="D226" s="75">
        <v>11584146.47</v>
      </c>
      <c r="E226" s="28">
        <v>1810500</v>
      </c>
      <c r="F226" s="29">
        <f t="shared" si="21"/>
        <v>22227.74086538525</v>
      </c>
      <c r="G226" s="30">
        <f t="shared" si="22"/>
        <v>0.0011481514111888861</v>
      </c>
      <c r="H226" s="7">
        <f t="shared" si="23"/>
        <v>6.398313432753383</v>
      </c>
      <c r="I226" s="7">
        <f t="shared" si="27"/>
        <v>-14249.259134614747</v>
      </c>
      <c r="J226" s="7">
        <f t="shared" si="24"/>
        <v>0</v>
      </c>
      <c r="K226" s="7">
        <f>J226/$J$500</f>
        <v>0</v>
      </c>
      <c r="L226" s="31">
        <f>$B$509*G226</f>
        <v>124915.82159015868</v>
      </c>
      <c r="M226" s="10">
        <f t="shared" si="25"/>
        <v>0</v>
      </c>
      <c r="N226" s="32">
        <f t="shared" si="26"/>
        <v>124915.82159015868</v>
      </c>
      <c r="O226" s="96">
        <v>0</v>
      </c>
    </row>
    <row r="227" spans="1:15" s="4" customFormat="1" ht="12.75">
      <c r="A227" s="26" t="s">
        <v>491</v>
      </c>
      <c r="B227" s="27" t="s">
        <v>111</v>
      </c>
      <c r="C227" s="71">
        <v>997</v>
      </c>
      <c r="D227" s="75">
        <v>1443072.77</v>
      </c>
      <c r="E227" s="28">
        <v>133750</v>
      </c>
      <c r="F227" s="29">
        <f t="shared" si="21"/>
        <v>10756.961134130841</v>
      </c>
      <c r="G227" s="30">
        <f t="shared" si="22"/>
        <v>0.0005556399177520403</v>
      </c>
      <c r="H227" s="7">
        <f t="shared" si="23"/>
        <v>10.789329121495328</v>
      </c>
      <c r="I227" s="7">
        <f t="shared" si="27"/>
        <v>288.46113413084197</v>
      </c>
      <c r="J227" s="7">
        <f t="shared" si="24"/>
        <v>288.46113413084197</v>
      </c>
      <c r="K227" s="7">
        <f>J227/$J$500</f>
        <v>5.0697693732519116E-05</v>
      </c>
      <c r="L227" s="31">
        <f>$B$509*G227</f>
        <v>60452.14608273101</v>
      </c>
      <c r="M227" s="10">
        <f t="shared" si="25"/>
        <v>1496.61438004216</v>
      </c>
      <c r="N227" s="32">
        <f t="shared" si="26"/>
        <v>61948.76046277317</v>
      </c>
      <c r="O227" s="96">
        <v>0</v>
      </c>
    </row>
    <row r="228" spans="1:15" s="4" customFormat="1" ht="12.75">
      <c r="A228" s="26" t="s">
        <v>498</v>
      </c>
      <c r="B228" s="27" t="s">
        <v>320</v>
      </c>
      <c r="C228" s="70">
        <v>28</v>
      </c>
      <c r="D228" s="75">
        <v>102187.34</v>
      </c>
      <c r="E228" s="28">
        <v>16600</v>
      </c>
      <c r="F228" s="29">
        <f t="shared" si="21"/>
        <v>172.36418795180722</v>
      </c>
      <c r="G228" s="30">
        <f t="shared" si="22"/>
        <v>8.90329731814893E-06</v>
      </c>
      <c r="H228" s="7">
        <f t="shared" si="23"/>
        <v>6.1558638554216865</v>
      </c>
      <c r="I228" s="7">
        <f t="shared" si="27"/>
        <v>-121.63581204819278</v>
      </c>
      <c r="J228" s="7">
        <f t="shared" si="24"/>
        <v>0</v>
      </c>
      <c r="K228" s="7">
        <f>J228/$J$500</f>
        <v>0</v>
      </c>
      <c r="L228" s="31">
        <f>$B$509*G228</f>
        <v>968.6550820038702</v>
      </c>
      <c r="M228" s="10">
        <f t="shared" si="25"/>
        <v>0</v>
      </c>
      <c r="N228" s="32">
        <f t="shared" si="26"/>
        <v>968.6550820038702</v>
      </c>
      <c r="O228" s="96">
        <v>0</v>
      </c>
    </row>
    <row r="229" spans="1:15" s="4" customFormat="1" ht="12.75">
      <c r="A229" s="26" t="s">
        <v>503</v>
      </c>
      <c r="B229" s="27" t="s">
        <v>452</v>
      </c>
      <c r="C229" s="70">
        <v>9490</v>
      </c>
      <c r="D229" s="75">
        <v>19752887.19</v>
      </c>
      <c r="E229" s="28">
        <v>1488100</v>
      </c>
      <c r="F229" s="29">
        <f t="shared" si="21"/>
        <v>125969.2893173174</v>
      </c>
      <c r="G229" s="30">
        <f t="shared" si="22"/>
        <v>0.006506815882552006</v>
      </c>
      <c r="H229" s="7">
        <f t="shared" si="23"/>
        <v>13.273897715207312</v>
      </c>
      <c r="I229" s="7">
        <f t="shared" si="27"/>
        <v>26324.28931731739</v>
      </c>
      <c r="J229" s="7">
        <f t="shared" si="24"/>
        <v>26324.28931731739</v>
      </c>
      <c r="K229" s="7">
        <f>J229/$J$500</f>
        <v>0.004626553111069149</v>
      </c>
      <c r="L229" s="31">
        <f>$B$509*G229</f>
        <v>707924.2719940882</v>
      </c>
      <c r="M229" s="10">
        <f t="shared" si="25"/>
        <v>136577.53255181113</v>
      </c>
      <c r="N229" s="32">
        <f t="shared" si="26"/>
        <v>844501.8045458994</v>
      </c>
      <c r="O229" s="96">
        <v>0</v>
      </c>
    </row>
    <row r="230" spans="1:15" s="4" customFormat="1" ht="12.75">
      <c r="A230" s="26" t="s">
        <v>501</v>
      </c>
      <c r="B230" s="27" t="s">
        <v>380</v>
      </c>
      <c r="C230" s="70">
        <v>806</v>
      </c>
      <c r="D230" s="75">
        <v>663019.79</v>
      </c>
      <c r="E230" s="28">
        <v>52950</v>
      </c>
      <c r="F230" s="29">
        <f t="shared" si="21"/>
        <v>10092.425887440982</v>
      </c>
      <c r="G230" s="30">
        <f t="shared" si="22"/>
        <v>0.0005213140235510737</v>
      </c>
      <c r="H230" s="7">
        <f t="shared" si="23"/>
        <v>12.521620207743155</v>
      </c>
      <c r="I230" s="7">
        <f t="shared" si="27"/>
        <v>1629.4258874409827</v>
      </c>
      <c r="J230" s="7">
        <f t="shared" si="24"/>
        <v>1629.4258874409827</v>
      </c>
      <c r="K230" s="7">
        <f>J230/$J$500</f>
        <v>0.00028637526802432665</v>
      </c>
      <c r="L230" s="31">
        <f>$B$509*G230</f>
        <v>56717.58003669825</v>
      </c>
      <c r="M230" s="10">
        <f t="shared" si="25"/>
        <v>8453.90219276822</v>
      </c>
      <c r="N230" s="32">
        <f t="shared" si="26"/>
        <v>65171.48222946647</v>
      </c>
      <c r="O230" s="96">
        <v>0</v>
      </c>
    </row>
    <row r="231" spans="1:15" s="4" customFormat="1" ht="12.75">
      <c r="A231" s="26" t="s">
        <v>497</v>
      </c>
      <c r="B231" s="27" t="s">
        <v>284</v>
      </c>
      <c r="C231" s="70">
        <v>708</v>
      </c>
      <c r="D231" s="75">
        <v>396642.33</v>
      </c>
      <c r="E231" s="28">
        <v>33450</v>
      </c>
      <c r="F231" s="29">
        <f t="shared" si="21"/>
        <v>8395.299540807175</v>
      </c>
      <c r="G231" s="30">
        <f t="shared" si="22"/>
        <v>0.0004336506833288611</v>
      </c>
      <c r="H231" s="7">
        <f t="shared" si="23"/>
        <v>11.857767713004485</v>
      </c>
      <c r="I231" s="7">
        <f t="shared" si="27"/>
        <v>961.2995408071752</v>
      </c>
      <c r="J231" s="7">
        <f t="shared" si="24"/>
        <v>961.2995408071752</v>
      </c>
      <c r="K231" s="7">
        <f>J231/$J$500</f>
        <v>0.0001689505584587614</v>
      </c>
      <c r="L231" s="31">
        <f>$B$509*G231</f>
        <v>47180.0416419527</v>
      </c>
      <c r="M231" s="10">
        <f t="shared" si="25"/>
        <v>4987.4820073589935</v>
      </c>
      <c r="N231" s="32">
        <f t="shared" si="26"/>
        <v>52167.5236493117</v>
      </c>
      <c r="O231" s="96">
        <v>0</v>
      </c>
    </row>
    <row r="232" spans="1:15" s="4" customFormat="1" ht="12.75">
      <c r="A232" s="26" t="s">
        <v>498</v>
      </c>
      <c r="B232" s="27" t="s">
        <v>321</v>
      </c>
      <c r="C232" s="70">
        <v>89</v>
      </c>
      <c r="D232" s="75">
        <v>280282.04</v>
      </c>
      <c r="E232" s="28">
        <v>122550</v>
      </c>
      <c r="F232" s="29">
        <f t="shared" si="21"/>
        <v>203.55040032639738</v>
      </c>
      <c r="G232" s="30">
        <f t="shared" si="22"/>
        <v>1.051418948952936E-05</v>
      </c>
      <c r="H232" s="7">
        <f t="shared" si="23"/>
        <v>2.287083149734802</v>
      </c>
      <c r="I232" s="7">
        <f t="shared" si="27"/>
        <v>-730.9495996736026</v>
      </c>
      <c r="J232" s="7">
        <f t="shared" si="24"/>
        <v>0</v>
      </c>
      <c r="K232" s="7">
        <f>J232/$J$500</f>
        <v>0</v>
      </c>
      <c r="L232" s="31">
        <f>$B$509*G232</f>
        <v>1143.9158682731447</v>
      </c>
      <c r="M232" s="10">
        <f t="shared" si="25"/>
        <v>0</v>
      </c>
      <c r="N232" s="32">
        <f t="shared" si="26"/>
        <v>1143.9158682731447</v>
      </c>
      <c r="O232" s="96">
        <v>0</v>
      </c>
    </row>
    <row r="233" spans="1:15" s="4" customFormat="1" ht="12.75">
      <c r="A233" s="26" t="s">
        <v>497</v>
      </c>
      <c r="B233" s="27" t="s">
        <v>285</v>
      </c>
      <c r="C233" s="70">
        <v>105</v>
      </c>
      <c r="D233" s="75">
        <v>226618.65</v>
      </c>
      <c r="E233" s="28">
        <v>64350</v>
      </c>
      <c r="F233" s="29">
        <f t="shared" si="21"/>
        <v>369.774020979021</v>
      </c>
      <c r="G233" s="30">
        <f t="shared" si="22"/>
        <v>1.9100302031557506E-05</v>
      </c>
      <c r="H233" s="7">
        <f t="shared" si="23"/>
        <v>3.5216573426573428</v>
      </c>
      <c r="I233" s="7">
        <f t="shared" si="27"/>
        <v>-732.725979020979</v>
      </c>
      <c r="J233" s="7">
        <f t="shared" si="24"/>
        <v>0</v>
      </c>
      <c r="K233" s="7">
        <f>J233/$J$500</f>
        <v>0</v>
      </c>
      <c r="L233" s="31">
        <f>$B$509*G233</f>
        <v>2078.0620897566146</v>
      </c>
      <c r="M233" s="10">
        <f t="shared" si="25"/>
        <v>0</v>
      </c>
      <c r="N233" s="32">
        <f t="shared" si="26"/>
        <v>2078.0620897566146</v>
      </c>
      <c r="O233" s="96">
        <v>0</v>
      </c>
    </row>
    <row r="234" spans="1:15" s="4" customFormat="1" ht="12.75">
      <c r="A234" s="26" t="s">
        <v>492</v>
      </c>
      <c r="B234" s="27" t="s">
        <v>137</v>
      </c>
      <c r="C234" s="70">
        <v>1602</v>
      </c>
      <c r="D234" s="75">
        <v>2418432.24</v>
      </c>
      <c r="E234" s="28">
        <v>267500</v>
      </c>
      <c r="F234" s="29">
        <f t="shared" si="21"/>
        <v>14483.470835439255</v>
      </c>
      <c r="G234" s="30">
        <f t="shared" si="22"/>
        <v>0.0007481289969741798</v>
      </c>
      <c r="H234" s="7">
        <f t="shared" si="23"/>
        <v>9.040868186915889</v>
      </c>
      <c r="I234" s="7">
        <f t="shared" si="27"/>
        <v>-2337.5291645607463</v>
      </c>
      <c r="J234" s="7">
        <f t="shared" si="24"/>
        <v>0</v>
      </c>
      <c r="K234" s="7">
        <f>J234/$J$500</f>
        <v>0</v>
      </c>
      <c r="L234" s="31">
        <f>$B$509*G234</f>
        <v>81394.44623917874</v>
      </c>
      <c r="M234" s="10">
        <f t="shared" si="25"/>
        <v>0</v>
      </c>
      <c r="N234" s="32">
        <f t="shared" si="26"/>
        <v>81394.44623917874</v>
      </c>
      <c r="O234" s="96">
        <v>0</v>
      </c>
    </row>
    <row r="235" spans="1:15" s="4" customFormat="1" ht="12.75">
      <c r="A235" s="26" t="s">
        <v>503</v>
      </c>
      <c r="B235" s="27" t="s">
        <v>453</v>
      </c>
      <c r="C235" s="70">
        <v>6031</v>
      </c>
      <c r="D235" s="75">
        <v>5688405.8</v>
      </c>
      <c r="E235" s="28">
        <v>472750</v>
      </c>
      <c r="F235" s="29">
        <f t="shared" si="21"/>
        <v>72568.53596996298</v>
      </c>
      <c r="G235" s="30">
        <f t="shared" si="22"/>
        <v>0.003748454127048792</v>
      </c>
      <c r="H235" s="7">
        <f t="shared" si="23"/>
        <v>12.032587625594923</v>
      </c>
      <c r="I235" s="7">
        <f t="shared" si="27"/>
        <v>9243.03596996298</v>
      </c>
      <c r="J235" s="7">
        <f t="shared" si="24"/>
        <v>9243.03596996298</v>
      </c>
      <c r="K235" s="7">
        <f>J235/$J$500</f>
        <v>0.001624484380454839</v>
      </c>
      <c r="L235" s="31">
        <f>$B$509*G235</f>
        <v>407821.8451070553</v>
      </c>
      <c r="M235" s="10">
        <f t="shared" si="25"/>
        <v>47955.370450769144</v>
      </c>
      <c r="N235" s="32">
        <f t="shared" si="26"/>
        <v>455777.2155578245</v>
      </c>
      <c r="O235" s="96">
        <v>0</v>
      </c>
    </row>
    <row r="236" spans="1:15" s="4" customFormat="1" ht="12.75">
      <c r="A236" s="26" t="s">
        <v>497</v>
      </c>
      <c r="B236" s="27" t="s">
        <v>286</v>
      </c>
      <c r="C236" s="70">
        <v>922</v>
      </c>
      <c r="D236" s="75">
        <v>977624</v>
      </c>
      <c r="E236" s="28">
        <v>58750</v>
      </c>
      <c r="F236" s="29">
        <f t="shared" si="21"/>
        <v>15342.45664680851</v>
      </c>
      <c r="G236" s="30">
        <f t="shared" si="22"/>
        <v>0.0007924990378833168</v>
      </c>
      <c r="H236" s="7">
        <f t="shared" si="23"/>
        <v>16.6404085106383</v>
      </c>
      <c r="I236" s="7">
        <f t="shared" si="27"/>
        <v>5661.456646808511</v>
      </c>
      <c r="J236" s="7">
        <f t="shared" si="24"/>
        <v>5661.456646808511</v>
      </c>
      <c r="K236" s="7">
        <f>J236/$J$500</f>
        <v>0.0009950137512447102</v>
      </c>
      <c r="L236" s="31">
        <f>$B$509*G236</f>
        <v>86221.7887483123</v>
      </c>
      <c r="M236" s="10">
        <f t="shared" si="25"/>
        <v>29373.168261051225</v>
      </c>
      <c r="N236" s="32">
        <f t="shared" si="26"/>
        <v>115594.95700936353</v>
      </c>
      <c r="O236" s="96">
        <v>0</v>
      </c>
    </row>
    <row r="237" spans="1:15" s="4" customFormat="1" ht="12.75">
      <c r="A237" s="9" t="s">
        <v>488</v>
      </c>
      <c r="B237" s="27" t="s">
        <v>3</v>
      </c>
      <c r="C237" s="8">
        <v>2326</v>
      </c>
      <c r="D237" s="76">
        <v>2152732.47</v>
      </c>
      <c r="E237" s="28">
        <v>171750</v>
      </c>
      <c r="F237" s="29">
        <f t="shared" si="21"/>
        <v>29154.327366637557</v>
      </c>
      <c r="G237" s="30">
        <f t="shared" si="22"/>
        <v>0.001505937212017588</v>
      </c>
      <c r="H237" s="7">
        <f t="shared" si="23"/>
        <v>12.534104628820963</v>
      </c>
      <c r="I237" s="7">
        <f t="shared" si="27"/>
        <v>4731.327366637559</v>
      </c>
      <c r="J237" s="7">
        <f t="shared" si="24"/>
        <v>4731.327366637559</v>
      </c>
      <c r="K237" s="7">
        <f>J237/$J$500</f>
        <v>0.0008315414362659915</v>
      </c>
      <c r="L237" s="31">
        <f>$B$509*G237</f>
        <v>163841.9656755728</v>
      </c>
      <c r="M237" s="10">
        <f t="shared" si="25"/>
        <v>24547.405996070673</v>
      </c>
      <c r="N237" s="32">
        <f t="shared" si="26"/>
        <v>188389.3716716435</v>
      </c>
      <c r="O237" s="96">
        <v>0</v>
      </c>
    </row>
    <row r="238" spans="1:15" s="4" customFormat="1" ht="12.75">
      <c r="A238" s="26" t="s">
        <v>497</v>
      </c>
      <c r="B238" s="27" t="s">
        <v>287</v>
      </c>
      <c r="C238" s="70">
        <v>2851</v>
      </c>
      <c r="D238" s="75">
        <v>1698678.75</v>
      </c>
      <c r="E238" s="28">
        <v>149050</v>
      </c>
      <c r="F238" s="29">
        <f t="shared" si="21"/>
        <v>32492.003463602818</v>
      </c>
      <c r="G238" s="30">
        <f t="shared" si="22"/>
        <v>0.001678341485759586</v>
      </c>
      <c r="H238" s="7">
        <f t="shared" si="23"/>
        <v>11.396704126132171</v>
      </c>
      <c r="I238" s="7">
        <f t="shared" si="27"/>
        <v>2556.50346360282</v>
      </c>
      <c r="J238" s="7">
        <f t="shared" si="24"/>
        <v>2556.50346360282</v>
      </c>
      <c r="K238" s="7">
        <f>J238/$J$500</f>
        <v>0.00044931123915317945</v>
      </c>
      <c r="L238" s="31">
        <f>$B$509*G238</f>
        <v>182599.092384006</v>
      </c>
      <c r="M238" s="10">
        <f t="shared" si="25"/>
        <v>13263.831391996482</v>
      </c>
      <c r="N238" s="32">
        <f t="shared" si="26"/>
        <v>195862.92377600248</v>
      </c>
      <c r="O238" s="96">
        <v>0</v>
      </c>
    </row>
    <row r="239" spans="1:15" s="4" customFormat="1" ht="12.75">
      <c r="A239" s="9" t="s">
        <v>488</v>
      </c>
      <c r="B239" s="27" t="s">
        <v>4</v>
      </c>
      <c r="C239" s="8">
        <v>36592</v>
      </c>
      <c r="D239" s="76">
        <v>44994634.32</v>
      </c>
      <c r="E239" s="28">
        <v>2196750</v>
      </c>
      <c r="F239" s="29">
        <f t="shared" si="21"/>
        <v>749490.6835267736</v>
      </c>
      <c r="G239" s="30">
        <f t="shared" si="22"/>
        <v>0.038714181129593316</v>
      </c>
      <c r="H239" s="7">
        <f t="shared" si="23"/>
        <v>20.482364547627178</v>
      </c>
      <c r="I239" s="7">
        <f t="shared" si="27"/>
        <v>365274.6835267737</v>
      </c>
      <c r="J239" s="7">
        <f t="shared" si="24"/>
        <v>365274.6835267737</v>
      </c>
      <c r="K239" s="7">
        <f>J239/$J$500</f>
        <v>0.06419784796825852</v>
      </c>
      <c r="L239" s="31">
        <f>$B$509*G239</f>
        <v>4211999.999186325</v>
      </c>
      <c r="M239" s="10">
        <f t="shared" si="25"/>
        <v>1895143.8490273505</v>
      </c>
      <c r="N239" s="32">
        <f t="shared" si="26"/>
        <v>6107143.848213675</v>
      </c>
      <c r="O239" s="96">
        <v>0</v>
      </c>
    </row>
    <row r="240" spans="1:15" s="4" customFormat="1" ht="12.75">
      <c r="A240" s="26" t="s">
        <v>501</v>
      </c>
      <c r="B240" s="27" t="s">
        <v>381</v>
      </c>
      <c r="C240" s="70">
        <v>913</v>
      </c>
      <c r="D240" s="75">
        <v>1490067.06</v>
      </c>
      <c r="E240" s="28">
        <v>125250</v>
      </c>
      <c r="F240" s="29">
        <f t="shared" si="21"/>
        <v>10861.726353532935</v>
      </c>
      <c r="G240" s="30">
        <f t="shared" si="22"/>
        <v>0.0005610514589081344</v>
      </c>
      <c r="H240" s="7">
        <f t="shared" si="23"/>
        <v>11.896742994011976</v>
      </c>
      <c r="I240" s="7">
        <f t="shared" si="27"/>
        <v>1275.2263535329346</v>
      </c>
      <c r="J240" s="7">
        <f t="shared" si="24"/>
        <v>1275.2263535329346</v>
      </c>
      <c r="K240" s="7">
        <f>J240/$J$500</f>
        <v>0.00022412390253490806</v>
      </c>
      <c r="L240" s="31">
        <f>$B$509*G240</f>
        <v>61040.90737588004</v>
      </c>
      <c r="M240" s="10">
        <f t="shared" si="25"/>
        <v>6616.219215308355</v>
      </c>
      <c r="N240" s="32">
        <f t="shared" si="26"/>
        <v>67657.1265911884</v>
      </c>
      <c r="O240" s="96">
        <v>0</v>
      </c>
    </row>
    <row r="241" spans="1:15" s="4" customFormat="1" ht="12.75">
      <c r="A241" s="26" t="s">
        <v>503</v>
      </c>
      <c r="B241" s="27" t="s">
        <v>454</v>
      </c>
      <c r="C241" s="70">
        <v>2892</v>
      </c>
      <c r="D241" s="75">
        <v>3527666.13</v>
      </c>
      <c r="E241" s="28">
        <v>284150</v>
      </c>
      <c r="F241" s="29">
        <f t="shared" si="21"/>
        <v>35903.60882618335</v>
      </c>
      <c r="G241" s="30">
        <f t="shared" si="22"/>
        <v>0.0018545645007384192</v>
      </c>
      <c r="H241" s="7">
        <f t="shared" si="23"/>
        <v>12.414802498680274</v>
      </c>
      <c r="I241" s="7">
        <f t="shared" si="27"/>
        <v>5537.608826183352</v>
      </c>
      <c r="J241" s="7">
        <f t="shared" si="24"/>
        <v>5537.608826183352</v>
      </c>
      <c r="K241" s="7">
        <f>J241/$J$500</f>
        <v>0.0009732472179527544</v>
      </c>
      <c r="L241" s="31">
        <f>$B$509*G241</f>
        <v>201771.68798825803</v>
      </c>
      <c r="M241" s="10">
        <f t="shared" si="25"/>
        <v>28730.612272207254</v>
      </c>
      <c r="N241" s="32">
        <f t="shared" si="26"/>
        <v>230502.30026046527</v>
      </c>
      <c r="O241" s="96">
        <v>0</v>
      </c>
    </row>
    <row r="242" spans="1:15" s="4" customFormat="1" ht="12.75">
      <c r="A242" s="9" t="s">
        <v>489</v>
      </c>
      <c r="B242" s="27" t="s">
        <v>43</v>
      </c>
      <c r="C242" s="8">
        <v>2314</v>
      </c>
      <c r="D242" s="76">
        <v>1355988.04</v>
      </c>
      <c r="E242" s="28">
        <v>70700</v>
      </c>
      <c r="F242" s="29">
        <f t="shared" si="21"/>
        <v>44381.27757510608</v>
      </c>
      <c r="G242" s="30">
        <f t="shared" si="22"/>
        <v>0.00229246988197424</v>
      </c>
      <c r="H242" s="7">
        <f t="shared" si="23"/>
        <v>19.179463083451203</v>
      </c>
      <c r="I242" s="7">
        <f t="shared" si="27"/>
        <v>20084.277575106084</v>
      </c>
      <c r="J242" s="7">
        <f t="shared" si="24"/>
        <v>20084.277575106084</v>
      </c>
      <c r="K242" s="7">
        <f>J242/$J$500</f>
        <v>0.003529856999313386</v>
      </c>
      <c r="L242" s="31">
        <f>$B$509*G242</f>
        <v>249414.6294529052</v>
      </c>
      <c r="M242" s="10">
        <f t="shared" si="25"/>
        <v>104202.66398185889</v>
      </c>
      <c r="N242" s="32">
        <f t="shared" si="26"/>
        <v>353617.2934347641</v>
      </c>
      <c r="O242" s="96">
        <v>0</v>
      </c>
    </row>
    <row r="243" spans="1:15" s="4" customFormat="1" ht="12.75">
      <c r="A243" s="26" t="s">
        <v>503</v>
      </c>
      <c r="B243" s="27" t="s">
        <v>455</v>
      </c>
      <c r="C243" s="70">
        <v>3713</v>
      </c>
      <c r="D243" s="75">
        <v>3116312</v>
      </c>
      <c r="E243" s="28">
        <v>306650</v>
      </c>
      <c r="F243" s="29">
        <f t="shared" si="21"/>
        <v>37733.13698353172</v>
      </c>
      <c r="G243" s="30">
        <f t="shared" si="22"/>
        <v>0.001949066922212142</v>
      </c>
      <c r="H243" s="7">
        <f t="shared" si="23"/>
        <v>10.162439263003424</v>
      </c>
      <c r="I243" s="7">
        <f t="shared" si="27"/>
        <v>-1253.3630164682852</v>
      </c>
      <c r="J243" s="7">
        <f t="shared" si="24"/>
        <v>0</v>
      </c>
      <c r="K243" s="7">
        <f>J243/$J$500</f>
        <v>0</v>
      </c>
      <c r="L243" s="31">
        <f>$B$509*G243</f>
        <v>212053.30024393246</v>
      </c>
      <c r="M243" s="10">
        <f t="shared" si="25"/>
        <v>0</v>
      </c>
      <c r="N243" s="32">
        <f t="shared" si="26"/>
        <v>212053.30024393246</v>
      </c>
      <c r="O243" s="96">
        <v>0</v>
      </c>
    </row>
    <row r="244" spans="1:15" s="4" customFormat="1" ht="12.75">
      <c r="A244" s="26" t="s">
        <v>497</v>
      </c>
      <c r="B244" s="27" t="s">
        <v>288</v>
      </c>
      <c r="C244" s="70">
        <v>5085</v>
      </c>
      <c r="D244" s="75">
        <v>5641342</v>
      </c>
      <c r="E244" s="28">
        <v>323050</v>
      </c>
      <c r="F244" s="29">
        <f t="shared" si="21"/>
        <v>88798.09339111592</v>
      </c>
      <c r="G244" s="30">
        <f t="shared" si="22"/>
        <v>0.004586775455739739</v>
      </c>
      <c r="H244" s="7">
        <f t="shared" si="23"/>
        <v>17.46275189599133</v>
      </c>
      <c r="I244" s="7">
        <f t="shared" si="27"/>
        <v>35405.59339111592</v>
      </c>
      <c r="J244" s="7">
        <f t="shared" si="24"/>
        <v>35405.59339111592</v>
      </c>
      <c r="K244" s="7">
        <f>J244/$J$500</f>
        <v>0.006222612746668046</v>
      </c>
      <c r="L244" s="31">
        <f>$B$509*G244</f>
        <v>499028.97729317367</v>
      </c>
      <c r="M244" s="10">
        <f t="shared" si="25"/>
        <v>183693.79418384627</v>
      </c>
      <c r="N244" s="32">
        <f t="shared" si="26"/>
        <v>682722.7714770199</v>
      </c>
      <c r="O244" s="96">
        <v>0</v>
      </c>
    </row>
    <row r="245" spans="1:15" s="4" customFormat="1" ht="12.75">
      <c r="A245" s="26" t="s">
        <v>496</v>
      </c>
      <c r="B245" s="27" t="s">
        <v>234</v>
      </c>
      <c r="C245" s="70">
        <v>45</v>
      </c>
      <c r="D245" s="75">
        <v>109997.31</v>
      </c>
      <c r="E245" s="28">
        <v>31350</v>
      </c>
      <c r="F245" s="29">
        <f t="shared" si="21"/>
        <v>157.89087559808613</v>
      </c>
      <c r="G245" s="30">
        <f t="shared" si="22"/>
        <v>8.155693047245243E-06</v>
      </c>
      <c r="H245" s="7">
        <f t="shared" si="23"/>
        <v>3.5086861244019136</v>
      </c>
      <c r="I245" s="7">
        <f t="shared" si="27"/>
        <v>-314.6091244019139</v>
      </c>
      <c r="J245" s="7">
        <f t="shared" si="24"/>
        <v>0</v>
      </c>
      <c r="K245" s="7">
        <f>J245/$J$500</f>
        <v>0</v>
      </c>
      <c r="L245" s="31">
        <f>$B$509*G245</f>
        <v>887.3177245663658</v>
      </c>
      <c r="M245" s="10">
        <f t="shared" si="25"/>
        <v>0</v>
      </c>
      <c r="N245" s="32">
        <f t="shared" si="26"/>
        <v>887.3177245663658</v>
      </c>
      <c r="O245" s="96">
        <v>0</v>
      </c>
    </row>
    <row r="246" spans="1:15" s="4" customFormat="1" ht="12.75">
      <c r="A246" s="26" t="s">
        <v>501</v>
      </c>
      <c r="B246" s="27" t="s">
        <v>382</v>
      </c>
      <c r="C246" s="70">
        <v>2164</v>
      </c>
      <c r="D246" s="75">
        <v>5762117.12</v>
      </c>
      <c r="E246" s="28">
        <v>430800</v>
      </c>
      <c r="F246" s="29">
        <f t="shared" si="21"/>
        <v>28944.339479294336</v>
      </c>
      <c r="G246" s="30">
        <f t="shared" si="22"/>
        <v>0.0014950905006650569</v>
      </c>
      <c r="H246" s="7">
        <f t="shared" si="23"/>
        <v>13.375387929433613</v>
      </c>
      <c r="I246" s="7">
        <f t="shared" si="27"/>
        <v>6222.339479294338</v>
      </c>
      <c r="J246" s="7">
        <f t="shared" si="24"/>
        <v>6222.339479294338</v>
      </c>
      <c r="K246" s="7">
        <f>J246/$J$500</f>
        <v>0.001093590171762756</v>
      </c>
      <c r="L246" s="31">
        <f>$B$509*G246</f>
        <v>162661.87231249476</v>
      </c>
      <c r="M246" s="10">
        <f t="shared" si="25"/>
        <v>32283.1800903617</v>
      </c>
      <c r="N246" s="32">
        <f t="shared" si="26"/>
        <v>194945.05240285647</v>
      </c>
      <c r="O246" s="96">
        <v>0</v>
      </c>
    </row>
    <row r="247" spans="1:15" s="4" customFormat="1" ht="12.75">
      <c r="A247" s="9" t="s">
        <v>489</v>
      </c>
      <c r="B247" s="27" t="s">
        <v>44</v>
      </c>
      <c r="C247" s="8">
        <v>984</v>
      </c>
      <c r="D247" s="76">
        <v>822891</v>
      </c>
      <c r="E247" s="28">
        <v>63100</v>
      </c>
      <c r="F247" s="29">
        <f t="shared" si="21"/>
        <v>12832.404817749604</v>
      </c>
      <c r="G247" s="30">
        <f t="shared" si="22"/>
        <v>0.0006628448563295281</v>
      </c>
      <c r="H247" s="7">
        <f t="shared" si="23"/>
        <v>13.041061806656101</v>
      </c>
      <c r="I247" s="7">
        <f t="shared" si="27"/>
        <v>2500.4048177496034</v>
      </c>
      <c r="J247" s="7">
        <f t="shared" si="24"/>
        <v>2500.4048177496034</v>
      </c>
      <c r="K247" s="7">
        <f>J247/$J$500</f>
        <v>0.00043945177585028126</v>
      </c>
      <c r="L247" s="31">
        <f>$B$509*G247</f>
        <v>72115.75843422626</v>
      </c>
      <c r="M247" s="10">
        <f t="shared" si="25"/>
        <v>12972.776445069961</v>
      </c>
      <c r="N247" s="32">
        <f t="shared" si="26"/>
        <v>85088.53487929622</v>
      </c>
      <c r="O247" s="96">
        <v>0</v>
      </c>
    </row>
    <row r="248" spans="1:15" s="4" customFormat="1" ht="12.75">
      <c r="A248" s="9" t="s">
        <v>488</v>
      </c>
      <c r="B248" s="27" t="s">
        <v>5</v>
      </c>
      <c r="C248" s="8">
        <v>9009</v>
      </c>
      <c r="D248" s="76">
        <v>9183756.02</v>
      </c>
      <c r="E248" s="28">
        <v>522650</v>
      </c>
      <c r="F248" s="29">
        <f t="shared" si="21"/>
        <v>158301.8425029752</v>
      </c>
      <c r="G248" s="30">
        <f t="shared" si="22"/>
        <v>0.008176921125917651</v>
      </c>
      <c r="H248" s="7">
        <f t="shared" si="23"/>
        <v>17.57152208935234</v>
      </c>
      <c r="I248" s="7">
        <f t="shared" si="27"/>
        <v>63707.34250297522</v>
      </c>
      <c r="J248" s="7">
        <f t="shared" si="24"/>
        <v>63707.34250297522</v>
      </c>
      <c r="K248" s="7">
        <f>J248/$J$500</f>
        <v>0.011196708868458987</v>
      </c>
      <c r="L248" s="31">
        <f>$B$509*G248</f>
        <v>889627.2830987188</v>
      </c>
      <c r="M248" s="10">
        <f t="shared" si="25"/>
        <v>330530.92296647665</v>
      </c>
      <c r="N248" s="32">
        <f t="shared" si="26"/>
        <v>1220158.2060651956</v>
      </c>
      <c r="O248" s="96">
        <v>0</v>
      </c>
    </row>
    <row r="249" spans="1:15" s="4" customFormat="1" ht="12.75">
      <c r="A249" s="26" t="s">
        <v>493</v>
      </c>
      <c r="B249" s="27" t="s">
        <v>168</v>
      </c>
      <c r="C249" s="70">
        <v>3624</v>
      </c>
      <c r="D249" s="75">
        <v>3611709.36</v>
      </c>
      <c r="E249" s="28">
        <v>311750</v>
      </c>
      <c r="F249" s="29">
        <f t="shared" si="21"/>
        <v>41985.03519050521</v>
      </c>
      <c r="G249" s="30">
        <f t="shared" si="22"/>
        <v>0.002168694411849223</v>
      </c>
      <c r="H249" s="7">
        <f t="shared" si="23"/>
        <v>11.58527461106656</v>
      </c>
      <c r="I249" s="7">
        <f t="shared" si="27"/>
        <v>3933.0351905052107</v>
      </c>
      <c r="J249" s="7">
        <f t="shared" si="24"/>
        <v>3933.0351905052107</v>
      </c>
      <c r="K249" s="7">
        <f>J249/$J$500</f>
        <v>0.0006912397891253176</v>
      </c>
      <c r="L249" s="31">
        <f>$B$509*G249</f>
        <v>235948.1873158315</v>
      </c>
      <c r="M249" s="10">
        <f t="shared" si="25"/>
        <v>20405.650283036186</v>
      </c>
      <c r="N249" s="32">
        <f t="shared" si="26"/>
        <v>256353.8375988677</v>
      </c>
      <c r="O249" s="96">
        <v>0</v>
      </c>
    </row>
    <row r="250" spans="1:15" s="4" customFormat="1" ht="12.75">
      <c r="A250" s="9" t="s">
        <v>489</v>
      </c>
      <c r="B250" s="27" t="s">
        <v>45</v>
      </c>
      <c r="C250" s="8">
        <v>1068</v>
      </c>
      <c r="D250" s="76">
        <v>629706.8</v>
      </c>
      <c r="E250" s="28">
        <v>54450</v>
      </c>
      <c r="F250" s="29">
        <f t="shared" si="21"/>
        <v>12351.273873278238</v>
      </c>
      <c r="G250" s="30">
        <f t="shared" si="22"/>
        <v>0.0006379925253523528</v>
      </c>
      <c r="H250" s="7">
        <f t="shared" si="23"/>
        <v>11.564863177226814</v>
      </c>
      <c r="I250" s="7">
        <f t="shared" si="27"/>
        <v>1137.2738732782368</v>
      </c>
      <c r="J250" s="7">
        <f t="shared" si="24"/>
        <v>1137.2738732782368</v>
      </c>
      <c r="K250" s="7">
        <f>J250/$J$500</f>
        <v>0.00019987844355941317</v>
      </c>
      <c r="L250" s="31">
        <f>$B$509*G250</f>
        <v>69411.89088488463</v>
      </c>
      <c r="M250" s="10">
        <f t="shared" si="25"/>
        <v>5900.484437610315</v>
      </c>
      <c r="N250" s="32">
        <f t="shared" si="26"/>
        <v>75312.37532249495</v>
      </c>
      <c r="O250" s="96">
        <v>0</v>
      </c>
    </row>
    <row r="251" spans="1:15" s="4" customFormat="1" ht="12.75">
      <c r="A251" s="9" t="s">
        <v>488</v>
      </c>
      <c r="B251" s="27" t="s">
        <v>6</v>
      </c>
      <c r="C251" s="8">
        <v>2095</v>
      </c>
      <c r="D251" s="76">
        <v>2441394.82</v>
      </c>
      <c r="E251" s="28">
        <v>184800</v>
      </c>
      <c r="F251" s="29">
        <f t="shared" si="21"/>
        <v>27677.067899891772</v>
      </c>
      <c r="G251" s="30">
        <f t="shared" si="22"/>
        <v>0.001429630872488606</v>
      </c>
      <c r="H251" s="7">
        <f t="shared" si="23"/>
        <v>13.21101093073593</v>
      </c>
      <c r="I251" s="7">
        <f t="shared" si="27"/>
        <v>5679.567899891772</v>
      </c>
      <c r="J251" s="7">
        <f t="shared" si="24"/>
        <v>5679.567899891772</v>
      </c>
      <c r="K251" s="7">
        <f>J251/$J$500</f>
        <v>0.0009981968447477358</v>
      </c>
      <c r="L251" s="31">
        <f>$B$509*G251</f>
        <v>155540.03876775294</v>
      </c>
      <c r="M251" s="10">
        <f t="shared" si="25"/>
        <v>29467.134340352208</v>
      </c>
      <c r="N251" s="32">
        <f t="shared" si="26"/>
        <v>185007.17310810514</v>
      </c>
      <c r="O251" s="96">
        <v>0</v>
      </c>
    </row>
    <row r="252" spans="1:15" s="4" customFormat="1" ht="12.75">
      <c r="A252" s="9" t="s">
        <v>488</v>
      </c>
      <c r="B252" s="27" t="s">
        <v>7</v>
      </c>
      <c r="C252" s="8">
        <v>3187</v>
      </c>
      <c r="D252" s="76">
        <v>3009932.64</v>
      </c>
      <c r="E252" s="28">
        <v>154150</v>
      </c>
      <c r="F252" s="29">
        <f t="shared" si="21"/>
        <v>62229.35662458644</v>
      </c>
      <c r="G252" s="30">
        <f t="shared" si="22"/>
        <v>0.0032143943038836138</v>
      </c>
      <c r="H252" s="7">
        <f t="shared" si="23"/>
        <v>19.525998313331172</v>
      </c>
      <c r="I252" s="7">
        <f t="shared" si="27"/>
        <v>28765.856624586446</v>
      </c>
      <c r="J252" s="7">
        <f t="shared" si="24"/>
        <v>28765.856624586446</v>
      </c>
      <c r="K252" s="7">
        <f>J252/$J$500</f>
        <v>0.005055664061992306</v>
      </c>
      <c r="L252" s="31">
        <f>$B$509*G252</f>
        <v>349717.55595246225</v>
      </c>
      <c r="M252" s="10">
        <f t="shared" si="25"/>
        <v>149245.0440795244</v>
      </c>
      <c r="N252" s="32">
        <f t="shared" si="26"/>
        <v>498962.60003198666</v>
      </c>
      <c r="O252" s="96">
        <v>0</v>
      </c>
    </row>
    <row r="253" spans="1:15" s="4" customFormat="1" ht="12.75">
      <c r="A253" s="26" t="s">
        <v>490</v>
      </c>
      <c r="B253" s="27" t="s">
        <v>89</v>
      </c>
      <c r="C253" s="70">
        <v>230</v>
      </c>
      <c r="D253" s="75">
        <v>1031824</v>
      </c>
      <c r="E253" s="28">
        <v>142250</v>
      </c>
      <c r="F253" s="29">
        <f t="shared" si="21"/>
        <v>1668.3270298769771</v>
      </c>
      <c r="G253" s="30">
        <f t="shared" si="22"/>
        <v>8.61757407231954E-05</v>
      </c>
      <c r="H253" s="7">
        <f t="shared" si="23"/>
        <v>7.2535957820738135</v>
      </c>
      <c r="I253" s="7">
        <f t="shared" si="27"/>
        <v>-746.6729701230229</v>
      </c>
      <c r="J253" s="7">
        <f t="shared" si="24"/>
        <v>0</v>
      </c>
      <c r="K253" s="7">
        <f>J253/$J$500</f>
        <v>0</v>
      </c>
      <c r="L253" s="31">
        <f>$B$509*G253</f>
        <v>9375.691523500212</v>
      </c>
      <c r="M253" s="10">
        <f t="shared" si="25"/>
        <v>0</v>
      </c>
      <c r="N253" s="32">
        <f t="shared" si="26"/>
        <v>9375.691523500212</v>
      </c>
      <c r="O253" s="96">
        <v>0</v>
      </c>
    </row>
    <row r="254" spans="1:15" s="4" customFormat="1" ht="12.75">
      <c r="A254" s="26" t="s">
        <v>496</v>
      </c>
      <c r="B254" s="27" t="s">
        <v>235</v>
      </c>
      <c r="C254" s="70">
        <v>1140</v>
      </c>
      <c r="D254" s="75">
        <v>3927623.54</v>
      </c>
      <c r="E254" s="28">
        <v>530150</v>
      </c>
      <c r="F254" s="29">
        <f t="shared" si="21"/>
        <v>8445.705622182402</v>
      </c>
      <c r="G254" s="30">
        <f t="shared" si="22"/>
        <v>0.00043625435834081857</v>
      </c>
      <c r="H254" s="7">
        <f t="shared" si="23"/>
        <v>7.408513703668773</v>
      </c>
      <c r="I254" s="7">
        <f t="shared" si="27"/>
        <v>-3524.2943778175986</v>
      </c>
      <c r="J254" s="7">
        <f t="shared" si="24"/>
        <v>0</v>
      </c>
      <c r="K254" s="7">
        <f>J254/$J$500</f>
        <v>0</v>
      </c>
      <c r="L254" s="31">
        <f>$B$509*G254</f>
        <v>47463.31456232098</v>
      </c>
      <c r="M254" s="10">
        <f t="shared" si="25"/>
        <v>0</v>
      </c>
      <c r="N254" s="32">
        <f t="shared" si="26"/>
        <v>47463.31456232098</v>
      </c>
      <c r="O254" s="96">
        <v>0</v>
      </c>
    </row>
    <row r="255" spans="1:15" s="4" customFormat="1" ht="12.75">
      <c r="A255" s="26" t="s">
        <v>497</v>
      </c>
      <c r="B255" s="27" t="s">
        <v>289</v>
      </c>
      <c r="C255" s="70">
        <v>358</v>
      </c>
      <c r="D255" s="75">
        <v>643792.1</v>
      </c>
      <c r="E255" s="28">
        <v>44750</v>
      </c>
      <c r="F255" s="29">
        <f t="shared" si="21"/>
        <v>5150.3368</v>
      </c>
      <c r="G255" s="30">
        <f t="shared" si="22"/>
        <v>0.00026603542396999965</v>
      </c>
      <c r="H255" s="7">
        <f t="shared" si="23"/>
        <v>14.3864156424581</v>
      </c>
      <c r="I255" s="7">
        <f t="shared" si="27"/>
        <v>1391.3368</v>
      </c>
      <c r="J255" s="7">
        <f t="shared" si="24"/>
        <v>1391.3368</v>
      </c>
      <c r="K255" s="7">
        <f>J255/$J$500</f>
        <v>0.000244530574899523</v>
      </c>
      <c r="L255" s="31">
        <f>$B$509*G255</f>
        <v>28943.94696853409</v>
      </c>
      <c r="M255" s="10">
        <f t="shared" si="25"/>
        <v>7218.631614397464</v>
      </c>
      <c r="N255" s="32">
        <f t="shared" si="26"/>
        <v>36162.57858293155</v>
      </c>
      <c r="O255" s="96">
        <v>0</v>
      </c>
    </row>
    <row r="256" spans="1:15" s="4" customFormat="1" ht="12.75">
      <c r="A256" s="26" t="s">
        <v>502</v>
      </c>
      <c r="B256" s="27" t="s">
        <v>420</v>
      </c>
      <c r="C256" s="70">
        <v>1359</v>
      </c>
      <c r="D256" s="75">
        <v>2553232.44</v>
      </c>
      <c r="E256" s="28">
        <v>167050</v>
      </c>
      <c r="F256" s="29">
        <f t="shared" si="21"/>
        <v>20771.283364022747</v>
      </c>
      <c r="G256" s="30">
        <f t="shared" si="22"/>
        <v>0.001072919576084576</v>
      </c>
      <c r="H256" s="7">
        <f t="shared" si="23"/>
        <v>15.284240885962287</v>
      </c>
      <c r="I256" s="7">
        <f t="shared" si="27"/>
        <v>6501.783364022748</v>
      </c>
      <c r="J256" s="7">
        <f t="shared" si="24"/>
        <v>6501.783364022748</v>
      </c>
      <c r="K256" s="7">
        <f>J256/$J$500</f>
        <v>0.0011427030636123744</v>
      </c>
      <c r="L256" s="31">
        <f>$B$509*G256</f>
        <v>116730.79790755989</v>
      </c>
      <c r="M256" s="10">
        <f t="shared" si="25"/>
        <v>33733.01054173087</v>
      </c>
      <c r="N256" s="32">
        <f t="shared" si="26"/>
        <v>150463.80844929075</v>
      </c>
      <c r="O256" s="96">
        <v>0</v>
      </c>
    </row>
    <row r="257" spans="1:15" s="4" customFormat="1" ht="12.75">
      <c r="A257" s="9" t="s">
        <v>489</v>
      </c>
      <c r="B257" s="27" t="s">
        <v>46</v>
      </c>
      <c r="C257" s="8">
        <v>404</v>
      </c>
      <c r="D257" s="76">
        <v>348940.55</v>
      </c>
      <c r="E257" s="28">
        <v>23400</v>
      </c>
      <c r="F257" s="29">
        <f t="shared" si="21"/>
        <v>6024.443683760684</v>
      </c>
      <c r="G257" s="30">
        <f t="shared" si="22"/>
        <v>0.0003111865285378346</v>
      </c>
      <c r="H257" s="7">
        <f t="shared" si="23"/>
        <v>14.911989316239316</v>
      </c>
      <c r="I257" s="7">
        <f t="shared" si="27"/>
        <v>1782.4436837606836</v>
      </c>
      <c r="J257" s="7">
        <f t="shared" si="24"/>
        <v>1782.4436837606836</v>
      </c>
      <c r="K257" s="7">
        <f>J257/$J$500</f>
        <v>0.0003132684902146077</v>
      </c>
      <c r="L257" s="31">
        <f>$B$509*G257</f>
        <v>33856.26712755744</v>
      </c>
      <c r="M257" s="10">
        <f t="shared" si="25"/>
        <v>9247.799904723246</v>
      </c>
      <c r="N257" s="32">
        <f t="shared" si="26"/>
        <v>43104.06703228068</v>
      </c>
      <c r="O257" s="96">
        <v>0</v>
      </c>
    </row>
    <row r="258" spans="1:15" s="4" customFormat="1" ht="12.75">
      <c r="A258" s="26" t="s">
        <v>503</v>
      </c>
      <c r="B258" s="27" t="s">
        <v>456</v>
      </c>
      <c r="C258" s="70">
        <v>4344</v>
      </c>
      <c r="D258" s="75">
        <v>4990934.45</v>
      </c>
      <c r="E258" s="28">
        <v>445750</v>
      </c>
      <c r="F258" s="29">
        <f t="shared" si="21"/>
        <v>48638.51766864835</v>
      </c>
      <c r="G258" s="30">
        <f t="shared" si="22"/>
        <v>0.0025123733013443276</v>
      </c>
      <c r="H258" s="7">
        <f t="shared" si="23"/>
        <v>11.19671217049916</v>
      </c>
      <c r="I258" s="7">
        <f t="shared" si="27"/>
        <v>3026.5176686483487</v>
      </c>
      <c r="J258" s="7">
        <f t="shared" si="24"/>
        <v>3026.5176686483487</v>
      </c>
      <c r="K258" s="7">
        <f>J258/$J$500</f>
        <v>0.000531917293827163</v>
      </c>
      <c r="L258" s="31">
        <f>$B$509*G258</f>
        <v>273339.5369462956</v>
      </c>
      <c r="M258" s="10">
        <f t="shared" si="25"/>
        <v>15702.392206141227</v>
      </c>
      <c r="N258" s="32">
        <f t="shared" si="26"/>
        <v>289041.9291524368</v>
      </c>
      <c r="O258" s="96">
        <v>0</v>
      </c>
    </row>
    <row r="259" spans="1:15" s="4" customFormat="1" ht="12.75">
      <c r="A259" s="26" t="s">
        <v>502</v>
      </c>
      <c r="B259" s="27" t="s">
        <v>421</v>
      </c>
      <c r="C259" s="70">
        <v>2221</v>
      </c>
      <c r="D259" s="75">
        <v>2856973.97</v>
      </c>
      <c r="E259" s="28">
        <v>134400</v>
      </c>
      <c r="F259" s="29">
        <f t="shared" si="21"/>
        <v>47212.34514412203</v>
      </c>
      <c r="G259" s="30">
        <f t="shared" si="22"/>
        <v>0.0024387058060036885</v>
      </c>
      <c r="H259" s="7">
        <f t="shared" si="23"/>
        <v>21.25724680059524</v>
      </c>
      <c r="I259" s="7">
        <f t="shared" si="27"/>
        <v>23891.845144122028</v>
      </c>
      <c r="J259" s="7">
        <f t="shared" si="24"/>
        <v>23891.845144122028</v>
      </c>
      <c r="K259" s="7">
        <f>J259/$J$500</f>
        <v>0.004199045571498243</v>
      </c>
      <c r="L259" s="31">
        <f>$B$509*G259</f>
        <v>265324.7092717501</v>
      </c>
      <c r="M259" s="10">
        <f t="shared" si="25"/>
        <v>123957.35431108254</v>
      </c>
      <c r="N259" s="32">
        <f t="shared" si="26"/>
        <v>389282.0635828327</v>
      </c>
      <c r="O259" s="96">
        <v>0</v>
      </c>
    </row>
    <row r="260" spans="1:15" s="4" customFormat="1" ht="12.75">
      <c r="A260" s="26" t="s">
        <v>502</v>
      </c>
      <c r="B260" s="27" t="s">
        <v>422</v>
      </c>
      <c r="C260" s="70">
        <v>1119</v>
      </c>
      <c r="D260" s="75">
        <v>1516779.54</v>
      </c>
      <c r="E260" s="28">
        <v>109050</v>
      </c>
      <c r="F260" s="29">
        <f t="shared" si="21"/>
        <v>15564.202707565337</v>
      </c>
      <c r="G260" s="30">
        <f t="shared" si="22"/>
        <v>0.000803953105758474</v>
      </c>
      <c r="H260" s="7">
        <f t="shared" si="23"/>
        <v>13.90902833562586</v>
      </c>
      <c r="I260" s="7">
        <f t="shared" si="27"/>
        <v>3814.702707565338</v>
      </c>
      <c r="J260" s="7">
        <f t="shared" si="24"/>
        <v>3814.702707565338</v>
      </c>
      <c r="K260" s="7">
        <f>J260/$J$500</f>
        <v>0.0006704425888481633</v>
      </c>
      <c r="L260" s="31">
        <f>$B$509*G260</f>
        <v>87467.96088661342</v>
      </c>
      <c r="M260" s="10">
        <f t="shared" si="25"/>
        <v>19791.709357762084</v>
      </c>
      <c r="N260" s="32">
        <f t="shared" si="26"/>
        <v>107259.6702443755</v>
      </c>
      <c r="O260" s="96">
        <v>0</v>
      </c>
    </row>
    <row r="261" spans="1:15" s="4" customFormat="1" ht="12.75">
      <c r="A261" s="9" t="s">
        <v>489</v>
      </c>
      <c r="B261" s="27" t="s">
        <v>47</v>
      </c>
      <c r="C261" s="8">
        <v>79</v>
      </c>
      <c r="D261" s="76">
        <v>112359.54</v>
      </c>
      <c r="E261" s="28">
        <v>7400</v>
      </c>
      <c r="F261" s="29">
        <f t="shared" si="21"/>
        <v>1199.514008108108</v>
      </c>
      <c r="G261" s="30">
        <f t="shared" si="22"/>
        <v>6.19596795504702E-05</v>
      </c>
      <c r="H261" s="7">
        <f t="shared" si="23"/>
        <v>15.18372162162162</v>
      </c>
      <c r="I261" s="7">
        <f t="shared" si="27"/>
        <v>370.014008108108</v>
      </c>
      <c r="J261" s="7">
        <f t="shared" si="24"/>
        <v>370.014008108108</v>
      </c>
      <c r="K261" s="7">
        <f>J261/$J$500</f>
        <v>6.503079493301149E-05</v>
      </c>
      <c r="L261" s="31">
        <f>$B$509*G261</f>
        <v>6741.048437588557</v>
      </c>
      <c r="M261" s="10">
        <f t="shared" si="25"/>
        <v>1919.732746736166</v>
      </c>
      <c r="N261" s="32">
        <f t="shared" si="26"/>
        <v>8660.781184324724</v>
      </c>
      <c r="O261" s="96">
        <v>0</v>
      </c>
    </row>
    <row r="262" spans="1:15" s="4" customFormat="1" ht="12.75">
      <c r="A262" s="9" t="s">
        <v>489</v>
      </c>
      <c r="B262" s="27" t="s">
        <v>48</v>
      </c>
      <c r="C262" s="8">
        <v>4035</v>
      </c>
      <c r="D262" s="76">
        <v>6303321</v>
      </c>
      <c r="E262" s="28">
        <v>316850</v>
      </c>
      <c r="F262" s="29">
        <f t="shared" si="21"/>
        <v>80271.10694334858</v>
      </c>
      <c r="G262" s="30">
        <f t="shared" si="22"/>
        <v>0.00414632261878775</v>
      </c>
      <c r="H262" s="7">
        <f t="shared" si="23"/>
        <v>19.89370680132555</v>
      </c>
      <c r="I262" s="7">
        <f t="shared" si="27"/>
        <v>37903.60694334859</v>
      </c>
      <c r="J262" s="7">
        <f t="shared" si="24"/>
        <v>37903.60694334859</v>
      </c>
      <c r="K262" s="7">
        <f>J262/$J$500</f>
        <v>0.006661644252220299</v>
      </c>
      <c r="L262" s="31">
        <f>$B$509*G262</f>
        <v>451108.87941810134</v>
      </c>
      <c r="M262" s="10">
        <f t="shared" si="25"/>
        <v>196654.16409668123</v>
      </c>
      <c r="N262" s="32">
        <f t="shared" si="26"/>
        <v>647763.0435147826</v>
      </c>
      <c r="O262" s="96">
        <v>0</v>
      </c>
    </row>
    <row r="263" spans="1:15" s="4" customFormat="1" ht="12.75">
      <c r="A263" s="26" t="s">
        <v>500</v>
      </c>
      <c r="B263" s="27" t="s">
        <v>357</v>
      </c>
      <c r="C263" s="70">
        <v>4855</v>
      </c>
      <c r="D263" s="75">
        <v>7375795.13</v>
      </c>
      <c r="E263" s="28">
        <v>497500</v>
      </c>
      <c r="F263" s="29">
        <f aca="true" t="shared" si="28" ref="F263:F326">(C263*D263)/E263</f>
        <v>71978.86503748744</v>
      </c>
      <c r="G263" s="30">
        <f aca="true" t="shared" si="29" ref="G263:G326">F263/$F$500</f>
        <v>0.003717995273071725</v>
      </c>
      <c r="H263" s="7">
        <f aca="true" t="shared" si="30" ref="H263:H326">D263/E263</f>
        <v>14.825718854271356</v>
      </c>
      <c r="I263" s="7">
        <f t="shared" si="27"/>
        <v>21001.365037487434</v>
      </c>
      <c r="J263" s="7">
        <f aca="true" t="shared" si="31" ref="J263:J326">IF(I263&gt;0,I263,0)</f>
        <v>21001.365037487434</v>
      </c>
      <c r="K263" s="7">
        <f>J263/$J$500</f>
        <v>0.003691037185454697</v>
      </c>
      <c r="L263" s="31">
        <f>$B$509*G263</f>
        <v>404508.00275824853</v>
      </c>
      <c r="M263" s="10">
        <f aca="true" t="shared" si="32" ref="M263:M326">$G$509*K263</f>
        <v>108960.76176890337</v>
      </c>
      <c r="N263" s="32">
        <f aca="true" t="shared" si="33" ref="N263:N326">L263+M263</f>
        <v>513468.7645271519</v>
      </c>
      <c r="O263" s="96">
        <v>0</v>
      </c>
    </row>
    <row r="264" spans="1:15" s="4" customFormat="1" ht="12.75">
      <c r="A264" s="26" t="s">
        <v>496</v>
      </c>
      <c r="B264" s="27" t="s">
        <v>236</v>
      </c>
      <c r="C264" s="70">
        <v>46</v>
      </c>
      <c r="D264" s="75">
        <v>126610</v>
      </c>
      <c r="E264" s="28">
        <v>20400</v>
      </c>
      <c r="F264" s="29">
        <f t="shared" si="28"/>
        <v>285.49313725490197</v>
      </c>
      <c r="G264" s="30">
        <f t="shared" si="29"/>
        <v>1.4746858459845411E-05</v>
      </c>
      <c r="H264" s="7">
        <f t="shared" si="30"/>
        <v>6.2063725490196076</v>
      </c>
      <c r="I264" s="7">
        <f aca="true" t="shared" si="34" ref="I264:I327">(H264-10.5)*C264</f>
        <v>-197.50686274509806</v>
      </c>
      <c r="J264" s="7">
        <f t="shared" si="31"/>
        <v>0</v>
      </c>
      <c r="K264" s="7">
        <f>J264/$J$500</f>
        <v>0</v>
      </c>
      <c r="L264" s="31">
        <f>$B$509*G264</f>
        <v>1604.4190012168342</v>
      </c>
      <c r="M264" s="10">
        <f t="shared" si="32"/>
        <v>0</v>
      </c>
      <c r="N264" s="32">
        <f t="shared" si="33"/>
        <v>1604.4190012168342</v>
      </c>
      <c r="O264" s="96">
        <v>0</v>
      </c>
    </row>
    <row r="265" spans="1:15" s="4" customFormat="1" ht="12.75">
      <c r="A265" s="26" t="s">
        <v>493</v>
      </c>
      <c r="B265" s="27" t="s">
        <v>169</v>
      </c>
      <c r="C265" s="70">
        <v>2580</v>
      </c>
      <c r="D265" s="75">
        <v>3860724.58</v>
      </c>
      <c r="E265" s="28">
        <v>301200</v>
      </c>
      <c r="F265" s="29">
        <f t="shared" si="28"/>
        <v>33069.951581673304</v>
      </c>
      <c r="G265" s="30">
        <f t="shared" si="29"/>
        <v>0.001708194809647753</v>
      </c>
      <c r="H265" s="7">
        <f t="shared" si="30"/>
        <v>12.817810690571049</v>
      </c>
      <c r="I265" s="7">
        <f t="shared" si="34"/>
        <v>5979.9515816733065</v>
      </c>
      <c r="J265" s="7">
        <f t="shared" si="31"/>
        <v>5979.9515816733065</v>
      </c>
      <c r="K265" s="7">
        <f>J265/$J$500</f>
        <v>0.0010509899530709499</v>
      </c>
      <c r="L265" s="31">
        <f>$B$509*G265</f>
        <v>185847.05466872422</v>
      </c>
      <c r="M265" s="10">
        <f t="shared" si="32"/>
        <v>31025.606122135952</v>
      </c>
      <c r="N265" s="32">
        <f t="shared" si="33"/>
        <v>216872.66079086016</v>
      </c>
      <c r="O265" s="96">
        <v>0</v>
      </c>
    </row>
    <row r="266" spans="1:15" s="4" customFormat="1" ht="12.75">
      <c r="A266" s="9" t="s">
        <v>489</v>
      </c>
      <c r="B266" s="27" t="s">
        <v>49</v>
      </c>
      <c r="C266" s="8">
        <v>1948</v>
      </c>
      <c r="D266" s="76">
        <v>1533649.64</v>
      </c>
      <c r="E266" s="28">
        <v>125050</v>
      </c>
      <c r="F266" s="29">
        <f t="shared" si="28"/>
        <v>23890.839653898438</v>
      </c>
      <c r="G266" s="30">
        <f t="shared" si="29"/>
        <v>0.001234057092406879</v>
      </c>
      <c r="H266" s="7">
        <f t="shared" si="30"/>
        <v>12.264291403438623</v>
      </c>
      <c r="I266" s="7">
        <f t="shared" si="34"/>
        <v>3436.8396538984375</v>
      </c>
      <c r="J266" s="7">
        <f t="shared" si="31"/>
        <v>3436.8396538984375</v>
      </c>
      <c r="K266" s="7">
        <f>J266/$J$500</f>
        <v>0.0006040323064877336</v>
      </c>
      <c r="L266" s="31">
        <f>$B$509*G266</f>
        <v>134262.13135734882</v>
      </c>
      <c r="M266" s="10">
        <f t="shared" si="32"/>
        <v>17831.253639841983</v>
      </c>
      <c r="N266" s="32">
        <f t="shared" si="33"/>
        <v>152093.3849971908</v>
      </c>
      <c r="O266" s="96">
        <v>0</v>
      </c>
    </row>
    <row r="267" spans="1:15" s="4" customFormat="1" ht="12.75">
      <c r="A267" s="26" t="s">
        <v>492</v>
      </c>
      <c r="B267" s="27" t="s">
        <v>139</v>
      </c>
      <c r="C267" s="70">
        <v>513</v>
      </c>
      <c r="D267" s="75">
        <v>836235.54</v>
      </c>
      <c r="E267" s="28">
        <v>72150</v>
      </c>
      <c r="F267" s="29">
        <f t="shared" si="28"/>
        <v>5945.791157588358</v>
      </c>
      <c r="G267" s="30">
        <f t="shared" si="29"/>
        <v>0.00030712381206722127</v>
      </c>
      <c r="H267" s="7">
        <f t="shared" si="30"/>
        <v>11.590236174636175</v>
      </c>
      <c r="I267" s="7">
        <f t="shared" si="34"/>
        <v>559.2911575883577</v>
      </c>
      <c r="J267" s="7">
        <f t="shared" si="31"/>
        <v>559.2911575883577</v>
      </c>
      <c r="K267" s="7">
        <f>J267/$J$500</f>
        <v>9.829668007149731E-05</v>
      </c>
      <c r="L267" s="31">
        <f>$B$509*G267</f>
        <v>33414.25437482387</v>
      </c>
      <c r="M267" s="10">
        <f t="shared" si="32"/>
        <v>2901.7537894636816</v>
      </c>
      <c r="N267" s="32">
        <f t="shared" si="33"/>
        <v>36316.00816428755</v>
      </c>
      <c r="O267" s="96">
        <v>0</v>
      </c>
    </row>
    <row r="268" spans="1:15" s="4" customFormat="1" ht="12.75">
      <c r="A268" s="9" t="s">
        <v>489</v>
      </c>
      <c r="B268" s="27" t="s">
        <v>50</v>
      </c>
      <c r="C268" s="8">
        <v>1493</v>
      </c>
      <c r="D268" s="76">
        <v>1603581.2999999998</v>
      </c>
      <c r="E268" s="28">
        <v>106750</v>
      </c>
      <c r="F268" s="29">
        <f t="shared" si="28"/>
        <v>22427.60544168618</v>
      </c>
      <c r="G268" s="30">
        <f t="shared" si="29"/>
        <v>0.0011584752131765157</v>
      </c>
      <c r="H268" s="7">
        <f t="shared" si="30"/>
        <v>15.021838875878219</v>
      </c>
      <c r="I268" s="7">
        <f t="shared" si="34"/>
        <v>6751.105441686181</v>
      </c>
      <c r="J268" s="7">
        <f t="shared" si="31"/>
        <v>6751.105441686181</v>
      </c>
      <c r="K268" s="7">
        <f>J268/$J$500</f>
        <v>0.001186521980057467</v>
      </c>
      <c r="L268" s="31">
        <f>$B$509*G268</f>
        <v>126039.02380430175</v>
      </c>
      <c r="M268" s="10">
        <f t="shared" si="32"/>
        <v>35026.56091141025</v>
      </c>
      <c r="N268" s="32">
        <f t="shared" si="33"/>
        <v>161065.584715712</v>
      </c>
      <c r="O268" s="96">
        <v>0</v>
      </c>
    </row>
    <row r="269" spans="1:15" s="4" customFormat="1" ht="12.75">
      <c r="A269" s="26" t="s">
        <v>502</v>
      </c>
      <c r="B269" s="27" t="s">
        <v>423</v>
      </c>
      <c r="C269" s="70">
        <v>518</v>
      </c>
      <c r="D269" s="75">
        <v>568767.85</v>
      </c>
      <c r="E269" s="28">
        <v>38900</v>
      </c>
      <c r="F269" s="29">
        <f t="shared" si="28"/>
        <v>7573.823812339332</v>
      </c>
      <c r="G269" s="30">
        <f t="shared" si="29"/>
        <v>0.0003912181877095442</v>
      </c>
      <c r="H269" s="7">
        <f t="shared" si="30"/>
        <v>14.62128149100257</v>
      </c>
      <c r="I269" s="7">
        <f t="shared" si="34"/>
        <v>2134.823812339331</v>
      </c>
      <c r="J269" s="7">
        <f t="shared" si="31"/>
        <v>2134.823812339331</v>
      </c>
      <c r="K269" s="7">
        <f>J269/$J$500</f>
        <v>0.00037520009112137917</v>
      </c>
      <c r="L269" s="31">
        <f>$B$509*G269</f>
        <v>42563.49891008493</v>
      </c>
      <c r="M269" s="10">
        <f t="shared" si="32"/>
        <v>11076.043315264295</v>
      </c>
      <c r="N269" s="32">
        <f t="shared" si="33"/>
        <v>53639.54222534922</v>
      </c>
      <c r="O269" s="96">
        <v>0</v>
      </c>
    </row>
    <row r="270" spans="1:15" s="4" customFormat="1" ht="12.75">
      <c r="A270" s="9" t="s">
        <v>489</v>
      </c>
      <c r="B270" s="27" t="s">
        <v>51</v>
      </c>
      <c r="C270" s="8">
        <v>249</v>
      </c>
      <c r="D270" s="76">
        <v>386099.31</v>
      </c>
      <c r="E270" s="28">
        <v>24350</v>
      </c>
      <c r="F270" s="29">
        <f t="shared" si="28"/>
        <v>3948.2023897330596</v>
      </c>
      <c r="G270" s="30">
        <f t="shared" si="29"/>
        <v>0.0002039403902036077</v>
      </c>
      <c r="H270" s="7">
        <f t="shared" si="30"/>
        <v>15.856234496919917</v>
      </c>
      <c r="I270" s="7">
        <f t="shared" si="34"/>
        <v>1333.7023897330594</v>
      </c>
      <c r="J270" s="7">
        <f t="shared" si="31"/>
        <v>1333.7023897330594</v>
      </c>
      <c r="K270" s="7">
        <f>J270/$J$500</f>
        <v>0.0002344011975434652</v>
      </c>
      <c r="L270" s="31">
        <f>$B$509*G270</f>
        <v>22188.172352043704</v>
      </c>
      <c r="M270" s="10">
        <f t="shared" si="32"/>
        <v>6919.608706335166</v>
      </c>
      <c r="N270" s="32">
        <f t="shared" si="33"/>
        <v>29107.78105837887</v>
      </c>
      <c r="O270" s="96">
        <v>0</v>
      </c>
    </row>
    <row r="271" spans="1:15" s="4" customFormat="1" ht="12.75">
      <c r="A271" s="26" t="s">
        <v>494</v>
      </c>
      <c r="B271" s="27" t="s">
        <v>192</v>
      </c>
      <c r="C271" s="70">
        <v>74</v>
      </c>
      <c r="D271" s="75">
        <v>254084.13</v>
      </c>
      <c r="E271" s="28">
        <v>36100</v>
      </c>
      <c r="F271" s="29">
        <f t="shared" si="28"/>
        <v>520.8372747922438</v>
      </c>
      <c r="G271" s="30">
        <f t="shared" si="29"/>
        <v>2.6903321200029823E-05</v>
      </c>
      <c r="H271" s="7">
        <f t="shared" si="30"/>
        <v>7.038341551246537</v>
      </c>
      <c r="I271" s="7">
        <f t="shared" si="34"/>
        <v>-256.16272520775624</v>
      </c>
      <c r="J271" s="7">
        <f t="shared" si="31"/>
        <v>0</v>
      </c>
      <c r="K271" s="7">
        <f>J271/$J$500</f>
        <v>0</v>
      </c>
      <c r="L271" s="31">
        <f>$B$509*G271</f>
        <v>2927.00983376903</v>
      </c>
      <c r="M271" s="10">
        <f t="shared" si="32"/>
        <v>0</v>
      </c>
      <c r="N271" s="32">
        <f t="shared" si="33"/>
        <v>2927.00983376903</v>
      </c>
      <c r="O271" s="96">
        <v>0</v>
      </c>
    </row>
    <row r="272" spans="1:15" s="4" customFormat="1" ht="12.75">
      <c r="A272" s="26" t="s">
        <v>497</v>
      </c>
      <c r="B272" s="27" t="s">
        <v>290</v>
      </c>
      <c r="C272" s="70">
        <v>687</v>
      </c>
      <c r="D272" s="75">
        <v>686352.55</v>
      </c>
      <c r="E272" s="28">
        <v>39350</v>
      </c>
      <c r="F272" s="29">
        <f t="shared" si="28"/>
        <v>11982.8259682338</v>
      </c>
      <c r="G272" s="30">
        <f t="shared" si="29"/>
        <v>0.000618960722494459</v>
      </c>
      <c r="H272" s="7">
        <f t="shared" si="30"/>
        <v>17.44225031766201</v>
      </c>
      <c r="I272" s="7">
        <f t="shared" si="34"/>
        <v>4769.325968233799</v>
      </c>
      <c r="J272" s="7">
        <f t="shared" si="31"/>
        <v>4769.325968233799</v>
      </c>
      <c r="K272" s="7">
        <f>J272/$J$500</f>
        <v>0.0008382197760423178</v>
      </c>
      <c r="L272" s="31">
        <f>$B$509*G272</f>
        <v>67341.28132314225</v>
      </c>
      <c r="M272" s="10">
        <f t="shared" si="32"/>
        <v>24744.55301811847</v>
      </c>
      <c r="N272" s="32">
        <f t="shared" si="33"/>
        <v>92085.83434126072</v>
      </c>
      <c r="O272" s="96">
        <v>0</v>
      </c>
    </row>
    <row r="273" spans="1:15" s="4" customFormat="1" ht="12.75">
      <c r="A273" s="26" t="s">
        <v>497</v>
      </c>
      <c r="B273" s="27" t="s">
        <v>291</v>
      </c>
      <c r="C273" s="70">
        <v>97</v>
      </c>
      <c r="D273" s="75">
        <v>128163.53</v>
      </c>
      <c r="E273" s="28">
        <v>7700</v>
      </c>
      <c r="F273" s="29">
        <f t="shared" si="28"/>
        <v>1614.5275857142858</v>
      </c>
      <c r="G273" s="30">
        <f t="shared" si="29"/>
        <v>8.339678499797526E-05</v>
      </c>
      <c r="H273" s="7">
        <f t="shared" si="30"/>
        <v>16.644614285714287</v>
      </c>
      <c r="I273" s="7">
        <f t="shared" si="34"/>
        <v>596.0275857142858</v>
      </c>
      <c r="J273" s="7">
        <f t="shared" si="31"/>
        <v>596.0275857142858</v>
      </c>
      <c r="K273" s="7">
        <f>J273/$J$500</f>
        <v>0.00010475319001890056</v>
      </c>
      <c r="L273" s="31">
        <f>$B$509*G273</f>
        <v>9073.348527449634</v>
      </c>
      <c r="M273" s="10">
        <f t="shared" si="32"/>
        <v>3092.352314184558</v>
      </c>
      <c r="N273" s="32">
        <f t="shared" si="33"/>
        <v>12165.700841634192</v>
      </c>
      <c r="O273" s="96">
        <v>0</v>
      </c>
    </row>
    <row r="274" spans="1:15" s="4" customFormat="1" ht="12.75">
      <c r="A274" s="9" t="s">
        <v>488</v>
      </c>
      <c r="B274" s="27" t="s">
        <v>8</v>
      </c>
      <c r="C274" s="8">
        <v>3031</v>
      </c>
      <c r="D274" s="76">
        <v>2562650.28</v>
      </c>
      <c r="E274" s="28">
        <v>153600</v>
      </c>
      <c r="F274" s="29">
        <f t="shared" si="28"/>
        <v>50568.96483515624</v>
      </c>
      <c r="G274" s="30">
        <f t="shared" si="29"/>
        <v>0.0026120885918848634</v>
      </c>
      <c r="H274" s="7">
        <f t="shared" si="30"/>
        <v>16.683921093749998</v>
      </c>
      <c r="I274" s="7">
        <f t="shared" si="34"/>
        <v>18743.464835156243</v>
      </c>
      <c r="J274" s="7">
        <f t="shared" si="31"/>
        <v>18743.464835156243</v>
      </c>
      <c r="K274" s="7">
        <f>J274/$J$500</f>
        <v>0.003294206141711877</v>
      </c>
      <c r="L274" s="31">
        <f>$B$509*G274</f>
        <v>284188.2954999035</v>
      </c>
      <c r="M274" s="10">
        <f t="shared" si="32"/>
        <v>97246.16485555905</v>
      </c>
      <c r="N274" s="32">
        <f t="shared" si="33"/>
        <v>381434.46035546256</v>
      </c>
      <c r="O274" s="96">
        <v>0</v>
      </c>
    </row>
    <row r="275" spans="1:15" s="4" customFormat="1" ht="12.75">
      <c r="A275" s="26" t="s">
        <v>502</v>
      </c>
      <c r="B275" s="27" t="s">
        <v>424</v>
      </c>
      <c r="C275" s="70">
        <v>157</v>
      </c>
      <c r="D275" s="75">
        <v>230469.71</v>
      </c>
      <c r="E275" s="28">
        <v>25400</v>
      </c>
      <c r="F275" s="29">
        <f t="shared" si="28"/>
        <v>1424.5568688976377</v>
      </c>
      <c r="G275" s="30">
        <f t="shared" si="29"/>
        <v>7.358404028772608E-05</v>
      </c>
      <c r="H275" s="7">
        <f t="shared" si="30"/>
        <v>9.073610629921259</v>
      </c>
      <c r="I275" s="7">
        <f t="shared" si="34"/>
        <v>-223.9431311023624</v>
      </c>
      <c r="J275" s="7">
        <f t="shared" si="31"/>
        <v>0</v>
      </c>
      <c r="K275" s="7">
        <f>J275/$J$500</f>
        <v>0</v>
      </c>
      <c r="L275" s="31">
        <f>$B$509*G275</f>
        <v>8005.747986623747</v>
      </c>
      <c r="M275" s="10">
        <f t="shared" si="32"/>
        <v>0</v>
      </c>
      <c r="N275" s="32">
        <f t="shared" si="33"/>
        <v>8005.747986623747</v>
      </c>
      <c r="O275" s="96">
        <v>0</v>
      </c>
    </row>
    <row r="276" spans="1:15" s="4" customFormat="1" ht="12.75">
      <c r="A276" s="26" t="s">
        <v>498</v>
      </c>
      <c r="B276" s="27" t="s">
        <v>322</v>
      </c>
      <c r="C276" s="70">
        <v>254</v>
      </c>
      <c r="D276" s="75">
        <v>325213.47</v>
      </c>
      <c r="E276" s="28">
        <v>17900</v>
      </c>
      <c r="F276" s="29">
        <f t="shared" si="28"/>
        <v>4614.76097094972</v>
      </c>
      <c r="G276" s="30">
        <f t="shared" si="29"/>
        <v>0.00023837079769750512</v>
      </c>
      <c r="H276" s="7">
        <f t="shared" si="30"/>
        <v>18.16835027932961</v>
      </c>
      <c r="I276" s="7">
        <f t="shared" si="34"/>
        <v>1947.7609709497206</v>
      </c>
      <c r="J276" s="7">
        <f t="shared" si="31"/>
        <v>1947.7609709497206</v>
      </c>
      <c r="K276" s="7">
        <f>J276/$J$500</f>
        <v>0.0003423233756148679</v>
      </c>
      <c r="L276" s="31">
        <f>$B$509*G276</f>
        <v>25934.109166536364</v>
      </c>
      <c r="M276" s="10">
        <f t="shared" si="32"/>
        <v>10105.510701784897</v>
      </c>
      <c r="N276" s="32">
        <f t="shared" si="33"/>
        <v>36039.61986832126</v>
      </c>
      <c r="O276" s="96">
        <v>0</v>
      </c>
    </row>
    <row r="277" spans="1:15" s="4" customFormat="1" ht="12.75">
      <c r="A277" s="26" t="s">
        <v>497</v>
      </c>
      <c r="B277" s="27" t="s">
        <v>292</v>
      </c>
      <c r="C277" s="70">
        <v>1349</v>
      </c>
      <c r="D277" s="75">
        <v>1330164.43</v>
      </c>
      <c r="E277" s="28">
        <v>60350</v>
      </c>
      <c r="F277" s="29">
        <f t="shared" si="28"/>
        <v>29733.08725882353</v>
      </c>
      <c r="G277" s="30">
        <f t="shared" si="29"/>
        <v>0.001535832467274395</v>
      </c>
      <c r="H277" s="7">
        <f t="shared" si="30"/>
        <v>22.04083562551781</v>
      </c>
      <c r="I277" s="7">
        <f t="shared" si="34"/>
        <v>15568.587258823527</v>
      </c>
      <c r="J277" s="7">
        <f t="shared" si="31"/>
        <v>15568.587258823527</v>
      </c>
      <c r="K277" s="7">
        <f>J277/$J$500</f>
        <v>0.0027362142601083405</v>
      </c>
      <c r="L277" s="31">
        <f>$B$509*G277</f>
        <v>167094.4899817396</v>
      </c>
      <c r="M277" s="10">
        <f t="shared" si="32"/>
        <v>80774.04132345889</v>
      </c>
      <c r="N277" s="32">
        <f t="shared" si="33"/>
        <v>247868.5313051985</v>
      </c>
      <c r="O277" s="96">
        <v>0</v>
      </c>
    </row>
    <row r="278" spans="1:15" s="4" customFormat="1" ht="12.75">
      <c r="A278" s="26" t="s">
        <v>500</v>
      </c>
      <c r="B278" s="27" t="s">
        <v>358</v>
      </c>
      <c r="C278" s="70">
        <v>664</v>
      </c>
      <c r="D278" s="75">
        <v>815373.01</v>
      </c>
      <c r="E278" s="28">
        <v>56600</v>
      </c>
      <c r="F278" s="29">
        <f t="shared" si="28"/>
        <v>9565.50668975265</v>
      </c>
      <c r="G278" s="30">
        <f t="shared" si="29"/>
        <v>0.0004940965467920882</v>
      </c>
      <c r="H278" s="7">
        <f t="shared" si="30"/>
        <v>14.405883568904594</v>
      </c>
      <c r="I278" s="7">
        <f t="shared" si="34"/>
        <v>2593.5066897526503</v>
      </c>
      <c r="J278" s="7">
        <f t="shared" si="31"/>
        <v>2593.5066897526503</v>
      </c>
      <c r="K278" s="7">
        <f>J278/$J$500</f>
        <v>0.0004558146394539226</v>
      </c>
      <c r="L278" s="31">
        <f>$B$509*G278</f>
        <v>53756.39091318431</v>
      </c>
      <c r="M278" s="10">
        <f t="shared" si="32"/>
        <v>13455.814137022606</v>
      </c>
      <c r="N278" s="32">
        <f t="shared" si="33"/>
        <v>67212.20505020692</v>
      </c>
      <c r="O278" s="96">
        <v>0</v>
      </c>
    </row>
    <row r="279" spans="1:15" s="4" customFormat="1" ht="12.75">
      <c r="A279" s="9" t="s">
        <v>489</v>
      </c>
      <c r="B279" s="27" t="s">
        <v>52</v>
      </c>
      <c r="C279" s="8">
        <v>273</v>
      </c>
      <c r="D279" s="76">
        <v>237495</v>
      </c>
      <c r="E279" s="28">
        <v>13150</v>
      </c>
      <c r="F279" s="29">
        <f t="shared" si="28"/>
        <v>4930.504562737643</v>
      </c>
      <c r="G279" s="30">
        <f t="shared" si="29"/>
        <v>0.00025468021270646347</v>
      </c>
      <c r="H279" s="7">
        <f t="shared" si="30"/>
        <v>18.06045627376426</v>
      </c>
      <c r="I279" s="7">
        <f t="shared" si="34"/>
        <v>2064.004562737643</v>
      </c>
      <c r="J279" s="7">
        <f t="shared" si="31"/>
        <v>2064.004562737643</v>
      </c>
      <c r="K279" s="7">
        <f>J279/$J$500</f>
        <v>0.0003627534485693719</v>
      </c>
      <c r="L279" s="31">
        <f>$B$509*G279</f>
        <v>27708.530166802622</v>
      </c>
      <c r="M279" s="10">
        <f t="shared" si="32"/>
        <v>10708.61389480862</v>
      </c>
      <c r="N279" s="32">
        <f t="shared" si="33"/>
        <v>38417.144061611245</v>
      </c>
      <c r="O279" s="96">
        <v>0</v>
      </c>
    </row>
    <row r="280" spans="1:15" s="4" customFormat="1" ht="12.75">
      <c r="A280" s="26" t="s">
        <v>496</v>
      </c>
      <c r="B280" s="27" t="s">
        <v>237</v>
      </c>
      <c r="C280" s="70">
        <v>2681</v>
      </c>
      <c r="D280" s="75">
        <v>2868846.79</v>
      </c>
      <c r="E280" s="28">
        <v>108300</v>
      </c>
      <c r="F280" s="29">
        <f t="shared" si="28"/>
        <v>71019.18969519853</v>
      </c>
      <c r="G280" s="30">
        <f t="shared" si="29"/>
        <v>0.0036684242165615204</v>
      </c>
      <c r="H280" s="7">
        <f t="shared" si="30"/>
        <v>26.489813388734994</v>
      </c>
      <c r="I280" s="7">
        <f t="shared" si="34"/>
        <v>42868.68969519852</v>
      </c>
      <c r="J280" s="7">
        <f t="shared" si="31"/>
        <v>42868.68969519852</v>
      </c>
      <c r="K280" s="7">
        <f>J280/$J$500</f>
        <v>0.007534268723688004</v>
      </c>
      <c r="L280" s="31">
        <f>$B$509*G280</f>
        <v>399114.80357674643</v>
      </c>
      <c r="M280" s="10">
        <f t="shared" si="32"/>
        <v>222414.3562518829</v>
      </c>
      <c r="N280" s="32">
        <f t="shared" si="33"/>
        <v>621529.1598286293</v>
      </c>
      <c r="O280" s="96">
        <v>0</v>
      </c>
    </row>
    <row r="281" spans="1:15" s="4" customFormat="1" ht="12.75">
      <c r="A281" s="26" t="s">
        <v>502</v>
      </c>
      <c r="B281" s="27" t="s">
        <v>425</v>
      </c>
      <c r="C281" s="70">
        <v>1353</v>
      </c>
      <c r="D281" s="75">
        <v>2411425.74</v>
      </c>
      <c r="E281" s="28">
        <v>182300</v>
      </c>
      <c r="F281" s="29">
        <f t="shared" si="28"/>
        <v>17897.197071969284</v>
      </c>
      <c r="G281" s="30">
        <f t="shared" si="29"/>
        <v>0.0009244615635458994</v>
      </c>
      <c r="H281" s="7">
        <f t="shared" si="30"/>
        <v>13.227787931980254</v>
      </c>
      <c r="I281" s="7">
        <f t="shared" si="34"/>
        <v>3690.6970719692836</v>
      </c>
      <c r="J281" s="7">
        <f t="shared" si="31"/>
        <v>3690.6970719692836</v>
      </c>
      <c r="K281" s="7">
        <f>J281/$J$500</f>
        <v>0.0006486483192197857</v>
      </c>
      <c r="L281" s="31">
        <f>$B$509*G281</f>
        <v>100578.96076553334</v>
      </c>
      <c r="M281" s="10">
        <f t="shared" si="32"/>
        <v>19148.334582167037</v>
      </c>
      <c r="N281" s="32">
        <f t="shared" si="33"/>
        <v>119727.29534770038</v>
      </c>
      <c r="O281" s="96">
        <v>0</v>
      </c>
    </row>
    <row r="282" spans="1:15" s="4" customFormat="1" ht="12.75">
      <c r="A282" s="26" t="s">
        <v>497</v>
      </c>
      <c r="B282" s="27" t="s">
        <v>293</v>
      </c>
      <c r="C282" s="70">
        <v>3070</v>
      </c>
      <c r="D282" s="75">
        <v>3064691.58</v>
      </c>
      <c r="E282" s="28">
        <v>181850</v>
      </c>
      <c r="F282" s="29">
        <f t="shared" si="28"/>
        <v>51738.26313225186</v>
      </c>
      <c r="G282" s="30">
        <f t="shared" si="29"/>
        <v>0.0026724875095275368</v>
      </c>
      <c r="H282" s="7">
        <f t="shared" si="30"/>
        <v>16.852854440472917</v>
      </c>
      <c r="I282" s="7">
        <f t="shared" si="34"/>
        <v>19503.263132251857</v>
      </c>
      <c r="J282" s="7">
        <f t="shared" si="31"/>
        <v>19503.263132251857</v>
      </c>
      <c r="K282" s="7">
        <f>J282/$J$500</f>
        <v>0.003427742402951046</v>
      </c>
      <c r="L282" s="31">
        <f>$B$509*G282</f>
        <v>290759.53719064745</v>
      </c>
      <c r="M282" s="10">
        <f t="shared" si="32"/>
        <v>101188.20391323349</v>
      </c>
      <c r="N282" s="32">
        <f t="shared" si="33"/>
        <v>391947.7411038809</v>
      </c>
      <c r="O282" s="96">
        <v>0</v>
      </c>
    </row>
    <row r="283" spans="1:15" s="4" customFormat="1" ht="12.75">
      <c r="A283" s="26" t="s">
        <v>497</v>
      </c>
      <c r="B283" s="27" t="s">
        <v>294</v>
      </c>
      <c r="C283" s="70">
        <v>4506</v>
      </c>
      <c r="D283" s="75">
        <v>4427196</v>
      </c>
      <c r="E283" s="28">
        <v>187100</v>
      </c>
      <c r="F283" s="29">
        <f t="shared" si="28"/>
        <v>106621.83418492785</v>
      </c>
      <c r="G283" s="30">
        <f t="shared" si="29"/>
        <v>0.005507442709736241</v>
      </c>
      <c r="H283" s="7">
        <f t="shared" si="30"/>
        <v>23.662191341528594</v>
      </c>
      <c r="I283" s="7">
        <f t="shared" si="34"/>
        <v>59308.834184927844</v>
      </c>
      <c r="J283" s="7">
        <f t="shared" si="31"/>
        <v>59308.834184927844</v>
      </c>
      <c r="K283" s="7">
        <f>J283/$J$500</f>
        <v>0.010423661129254174</v>
      </c>
      <c r="L283" s="31">
        <f>$B$509*G283</f>
        <v>599195.1272655386</v>
      </c>
      <c r="M283" s="10">
        <f t="shared" si="32"/>
        <v>307710.2722075468</v>
      </c>
      <c r="N283" s="32">
        <f t="shared" si="33"/>
        <v>906905.3994730853</v>
      </c>
      <c r="O283" s="96">
        <v>0</v>
      </c>
    </row>
    <row r="284" spans="1:15" s="4" customFormat="1" ht="12.75">
      <c r="A284" s="26" t="s">
        <v>498</v>
      </c>
      <c r="B284" s="27" t="s">
        <v>323</v>
      </c>
      <c r="C284" s="70">
        <v>2340</v>
      </c>
      <c r="D284" s="75">
        <v>1933910.75</v>
      </c>
      <c r="E284" s="28">
        <v>88950</v>
      </c>
      <c r="F284" s="29">
        <f t="shared" si="28"/>
        <v>50875.22377740304</v>
      </c>
      <c r="G284" s="30">
        <f t="shared" si="29"/>
        <v>0.0026279080869410372</v>
      </c>
      <c r="H284" s="7">
        <f t="shared" si="30"/>
        <v>21.74154862282181</v>
      </c>
      <c r="I284" s="7">
        <f t="shared" si="34"/>
        <v>26305.223777403036</v>
      </c>
      <c r="J284" s="7">
        <f t="shared" si="31"/>
        <v>26305.223777403036</v>
      </c>
      <c r="K284" s="7">
        <f>J284/$J$500</f>
        <v>0.004623202299507184</v>
      </c>
      <c r="L284" s="31">
        <f>$B$509*G284</f>
        <v>285909.41451158264</v>
      </c>
      <c r="M284" s="10">
        <f t="shared" si="32"/>
        <v>136478.61537433742</v>
      </c>
      <c r="N284" s="32">
        <f t="shared" si="33"/>
        <v>422388.02988592006</v>
      </c>
      <c r="O284" s="96">
        <v>0</v>
      </c>
    </row>
    <row r="285" spans="1:15" s="4" customFormat="1" ht="12.75">
      <c r="A285" s="9" t="s">
        <v>488</v>
      </c>
      <c r="B285" s="27" t="s">
        <v>9</v>
      </c>
      <c r="C285" s="8">
        <v>2607</v>
      </c>
      <c r="D285" s="76">
        <v>2571329.06</v>
      </c>
      <c r="E285" s="28">
        <v>179650</v>
      </c>
      <c r="F285" s="29">
        <f t="shared" si="28"/>
        <v>37313.970828945174</v>
      </c>
      <c r="G285" s="30">
        <f t="shared" si="29"/>
        <v>0.0019274153196122295</v>
      </c>
      <c r="H285" s="7">
        <f t="shared" si="30"/>
        <v>14.312992262733092</v>
      </c>
      <c r="I285" s="7">
        <f t="shared" si="34"/>
        <v>9940.47082894517</v>
      </c>
      <c r="J285" s="7">
        <f t="shared" si="31"/>
        <v>9940.47082894517</v>
      </c>
      <c r="K285" s="7">
        <f>J285/$J$500</f>
        <v>0.0017470601270475276</v>
      </c>
      <c r="L285" s="31">
        <f>$B$509*G285</f>
        <v>209697.6634340529</v>
      </c>
      <c r="M285" s="10">
        <f t="shared" si="32"/>
        <v>51573.85112491768</v>
      </c>
      <c r="N285" s="32">
        <f t="shared" si="33"/>
        <v>261271.51455897058</v>
      </c>
      <c r="O285" s="96">
        <v>0</v>
      </c>
    </row>
    <row r="286" spans="1:15" s="4" customFormat="1" ht="12.75">
      <c r="A286" s="26" t="s">
        <v>495</v>
      </c>
      <c r="B286" s="27" t="s">
        <v>211</v>
      </c>
      <c r="C286" s="70">
        <v>69</v>
      </c>
      <c r="D286" s="75">
        <v>385068.77</v>
      </c>
      <c r="E286" s="28">
        <v>91500</v>
      </c>
      <c r="F286" s="29">
        <f t="shared" si="28"/>
        <v>290.3797281967213</v>
      </c>
      <c r="G286" s="30">
        <f t="shared" si="29"/>
        <v>1.4999270359000214E-05</v>
      </c>
      <c r="H286" s="7">
        <f t="shared" si="30"/>
        <v>4.208401857923498</v>
      </c>
      <c r="I286" s="7">
        <f t="shared" si="34"/>
        <v>-434.1202718032786</v>
      </c>
      <c r="J286" s="7">
        <f t="shared" si="31"/>
        <v>0</v>
      </c>
      <c r="K286" s="7">
        <f>J286/$J$500</f>
        <v>0</v>
      </c>
      <c r="L286" s="31">
        <f>$B$509*G286</f>
        <v>1631.880744898711</v>
      </c>
      <c r="M286" s="10">
        <f t="shared" si="32"/>
        <v>0</v>
      </c>
      <c r="N286" s="32">
        <f t="shared" si="33"/>
        <v>1631.880744898711</v>
      </c>
      <c r="O286" s="96">
        <v>0</v>
      </c>
    </row>
    <row r="287" spans="1:15" s="4" customFormat="1" ht="12.75">
      <c r="A287" s="26" t="s">
        <v>493</v>
      </c>
      <c r="B287" s="27" t="s">
        <v>170</v>
      </c>
      <c r="C287" s="70">
        <v>4104</v>
      </c>
      <c r="D287" s="75">
        <v>5274615.94</v>
      </c>
      <c r="E287" s="28">
        <v>387700</v>
      </c>
      <c r="F287" s="29">
        <f t="shared" si="28"/>
        <v>55834.469480938875</v>
      </c>
      <c r="G287" s="30">
        <f t="shared" si="29"/>
        <v>0.002884072894126376</v>
      </c>
      <c r="H287" s="7">
        <f t="shared" si="30"/>
        <v>13.604890224400311</v>
      </c>
      <c r="I287" s="7">
        <f t="shared" si="34"/>
        <v>12742.469480938877</v>
      </c>
      <c r="J287" s="7">
        <f t="shared" si="31"/>
        <v>12742.469480938877</v>
      </c>
      <c r="K287" s="7">
        <f>J287/$J$500</f>
        <v>0.0022395176982407208</v>
      </c>
      <c r="L287" s="31">
        <f>$B$509*G287</f>
        <v>313779.4646114269</v>
      </c>
      <c r="M287" s="10">
        <f t="shared" si="32"/>
        <v>66111.37795004071</v>
      </c>
      <c r="N287" s="32">
        <f t="shared" si="33"/>
        <v>379890.84256146767</v>
      </c>
      <c r="O287" s="96">
        <v>0</v>
      </c>
    </row>
    <row r="288" spans="1:15" s="4" customFormat="1" ht="12.75">
      <c r="A288" s="26" t="s">
        <v>501</v>
      </c>
      <c r="B288" s="27" t="s">
        <v>383</v>
      </c>
      <c r="C288" s="70">
        <v>890</v>
      </c>
      <c r="D288" s="75">
        <v>1101100.9</v>
      </c>
      <c r="E288" s="28">
        <v>69850</v>
      </c>
      <c r="F288" s="29">
        <f t="shared" si="28"/>
        <v>14029.775246957764</v>
      </c>
      <c r="G288" s="30">
        <f t="shared" si="29"/>
        <v>0.0007246938114859236</v>
      </c>
      <c r="H288" s="7">
        <f t="shared" si="30"/>
        <v>15.763792412312096</v>
      </c>
      <c r="I288" s="7">
        <f t="shared" si="34"/>
        <v>4684.775246957765</v>
      </c>
      <c r="J288" s="7">
        <f t="shared" si="31"/>
        <v>4684.775246957765</v>
      </c>
      <c r="K288" s="7">
        <f>J288/$J$500</f>
        <v>0.00082335979643005</v>
      </c>
      <c r="L288" s="31">
        <f>$B$509*G288</f>
        <v>78844.76035206042</v>
      </c>
      <c r="M288" s="10">
        <f t="shared" si="32"/>
        <v>24305.88100885135</v>
      </c>
      <c r="N288" s="32">
        <f t="shared" si="33"/>
        <v>103150.64136091177</v>
      </c>
      <c r="O288" s="96">
        <v>0</v>
      </c>
    </row>
    <row r="289" spans="1:15" s="4" customFormat="1" ht="12.75">
      <c r="A289" s="26" t="s">
        <v>498</v>
      </c>
      <c r="B289" s="27" t="s">
        <v>324</v>
      </c>
      <c r="C289" s="70">
        <v>686</v>
      </c>
      <c r="D289" s="75">
        <v>771570.41</v>
      </c>
      <c r="E289" s="28">
        <v>64250</v>
      </c>
      <c r="F289" s="29">
        <f t="shared" si="28"/>
        <v>8238.090291984436</v>
      </c>
      <c r="G289" s="30">
        <f t="shared" si="29"/>
        <v>0.00042553019902139553</v>
      </c>
      <c r="H289" s="7">
        <f t="shared" si="30"/>
        <v>12.008877976653697</v>
      </c>
      <c r="I289" s="7">
        <f t="shared" si="34"/>
        <v>1035.090291984436</v>
      </c>
      <c r="J289" s="7">
        <f t="shared" si="31"/>
        <v>1035.090291984436</v>
      </c>
      <c r="K289" s="7">
        <f>J289/$J$500</f>
        <v>0.00018191944910238072</v>
      </c>
      <c r="L289" s="31">
        <f>$B$509*G289</f>
        <v>46296.554534684605</v>
      </c>
      <c r="M289" s="10">
        <f t="shared" si="32"/>
        <v>5370.328381650475</v>
      </c>
      <c r="N289" s="32">
        <f t="shared" si="33"/>
        <v>51666.88291633508</v>
      </c>
      <c r="O289" s="96">
        <v>0</v>
      </c>
    </row>
    <row r="290" spans="1:15" s="4" customFormat="1" ht="12.75">
      <c r="A290" s="9" t="s">
        <v>489</v>
      </c>
      <c r="B290" s="27" t="s">
        <v>53</v>
      </c>
      <c r="C290" s="8">
        <v>790</v>
      </c>
      <c r="D290" s="76">
        <v>630583.69</v>
      </c>
      <c r="E290" s="28">
        <v>43650</v>
      </c>
      <c r="F290" s="29">
        <f t="shared" si="28"/>
        <v>11412.625775486826</v>
      </c>
      <c r="G290" s="30">
        <f t="shared" si="29"/>
        <v>0.0005895076098309888</v>
      </c>
      <c r="H290" s="7">
        <f t="shared" si="30"/>
        <v>14.446361741122564</v>
      </c>
      <c r="I290" s="7">
        <f t="shared" si="34"/>
        <v>3117.625775486825</v>
      </c>
      <c r="J290" s="7">
        <f t="shared" si="31"/>
        <v>3117.625775486825</v>
      </c>
      <c r="K290" s="7">
        <f>J290/$J$500</f>
        <v>0.000547929748714592</v>
      </c>
      <c r="L290" s="31">
        <f>$B$509*G290</f>
        <v>64136.86095585359</v>
      </c>
      <c r="M290" s="10">
        <f t="shared" si="32"/>
        <v>16175.085705193453</v>
      </c>
      <c r="N290" s="32">
        <f t="shared" si="33"/>
        <v>80311.94666104704</v>
      </c>
      <c r="O290" s="96">
        <v>0</v>
      </c>
    </row>
    <row r="291" spans="1:15" s="4" customFormat="1" ht="12.75">
      <c r="A291" s="26" t="s">
        <v>501</v>
      </c>
      <c r="B291" s="27" t="s">
        <v>384</v>
      </c>
      <c r="C291" s="70">
        <v>1032</v>
      </c>
      <c r="D291" s="75">
        <v>1130293.14</v>
      </c>
      <c r="E291" s="28">
        <v>79550</v>
      </c>
      <c r="F291" s="29">
        <f t="shared" si="28"/>
        <v>14663.262356756753</v>
      </c>
      <c r="G291" s="30">
        <f t="shared" si="29"/>
        <v>0.0007574159456645862</v>
      </c>
      <c r="H291" s="7">
        <f t="shared" si="30"/>
        <v>14.208587554996855</v>
      </c>
      <c r="I291" s="7">
        <f t="shared" si="34"/>
        <v>3827.262356756755</v>
      </c>
      <c r="J291" s="7">
        <f t="shared" si="31"/>
        <v>3827.262356756755</v>
      </c>
      <c r="K291" s="7">
        <f>J291/$J$500</f>
        <v>0.0006726499754689393</v>
      </c>
      <c r="L291" s="31">
        <f>$B$509*G291</f>
        <v>82404.84157068517</v>
      </c>
      <c r="M291" s="10">
        <f t="shared" si="32"/>
        <v>19856.87221460516</v>
      </c>
      <c r="N291" s="32">
        <f t="shared" si="33"/>
        <v>102261.71378529033</v>
      </c>
      <c r="O291" s="96">
        <v>0</v>
      </c>
    </row>
    <row r="292" spans="1:15" s="4" customFormat="1" ht="12.75">
      <c r="A292" s="26" t="s">
        <v>500</v>
      </c>
      <c r="B292" s="27" t="s">
        <v>359</v>
      </c>
      <c r="C292" s="70">
        <v>218</v>
      </c>
      <c r="D292" s="75">
        <v>394673</v>
      </c>
      <c r="E292" s="28">
        <v>29050</v>
      </c>
      <c r="F292" s="29">
        <f t="shared" si="28"/>
        <v>2961.7457487091224</v>
      </c>
      <c r="G292" s="30">
        <f t="shared" si="29"/>
        <v>0.00015298597286864332</v>
      </c>
      <c r="H292" s="7">
        <f t="shared" si="30"/>
        <v>13.585989672977625</v>
      </c>
      <c r="I292" s="7">
        <f t="shared" si="34"/>
        <v>672.7457487091223</v>
      </c>
      <c r="J292" s="7">
        <f t="shared" si="31"/>
        <v>672.7457487091223</v>
      </c>
      <c r="K292" s="7">
        <f>J292/$J$500</f>
        <v>0.00011823657987990521</v>
      </c>
      <c r="L292" s="31">
        <f>$B$509*G292</f>
        <v>16644.46718997447</v>
      </c>
      <c r="M292" s="10">
        <f t="shared" si="32"/>
        <v>3490.3868927229996</v>
      </c>
      <c r="N292" s="32">
        <f t="shared" si="33"/>
        <v>20134.85408269747</v>
      </c>
      <c r="O292" s="96">
        <v>0</v>
      </c>
    </row>
    <row r="293" spans="1:15" s="4" customFormat="1" ht="12.75">
      <c r="A293" s="9" t="s">
        <v>489</v>
      </c>
      <c r="B293" s="27" t="s">
        <v>54</v>
      </c>
      <c r="C293" s="8">
        <v>38</v>
      </c>
      <c r="D293" s="76">
        <v>74276.3</v>
      </c>
      <c r="E293" s="28">
        <v>10850</v>
      </c>
      <c r="F293" s="29">
        <f t="shared" si="28"/>
        <v>260.1381935483871</v>
      </c>
      <c r="G293" s="30">
        <f t="shared" si="29"/>
        <v>1.3437174557484276E-05</v>
      </c>
      <c r="H293" s="7">
        <f t="shared" si="30"/>
        <v>6.845741935483871</v>
      </c>
      <c r="I293" s="7">
        <f t="shared" si="34"/>
        <v>-138.8618064516129</v>
      </c>
      <c r="J293" s="7">
        <f t="shared" si="31"/>
        <v>0</v>
      </c>
      <c r="K293" s="7">
        <f>J293/$J$500</f>
        <v>0</v>
      </c>
      <c r="L293" s="31">
        <f>$B$509*G293</f>
        <v>1461.928873963111</v>
      </c>
      <c r="M293" s="10">
        <f t="shared" si="32"/>
        <v>0</v>
      </c>
      <c r="N293" s="32">
        <f t="shared" si="33"/>
        <v>1461.928873963111</v>
      </c>
      <c r="O293" s="96">
        <v>0</v>
      </c>
    </row>
    <row r="294" spans="1:15" s="4" customFormat="1" ht="12.75">
      <c r="A294" s="26" t="s">
        <v>501</v>
      </c>
      <c r="B294" s="27" t="s">
        <v>385</v>
      </c>
      <c r="C294" s="70">
        <v>884</v>
      </c>
      <c r="D294" s="75">
        <v>835827.36</v>
      </c>
      <c r="E294" s="28">
        <v>66950</v>
      </c>
      <c r="F294" s="29">
        <f t="shared" si="28"/>
        <v>11036.167083495146</v>
      </c>
      <c r="G294" s="30">
        <f t="shared" si="29"/>
        <v>0.000570062017897817</v>
      </c>
      <c r="H294" s="7">
        <f t="shared" si="30"/>
        <v>12.484351904406273</v>
      </c>
      <c r="I294" s="7">
        <f t="shared" si="34"/>
        <v>1754.167083495145</v>
      </c>
      <c r="J294" s="7">
        <f t="shared" si="31"/>
        <v>1754.167083495145</v>
      </c>
      <c r="K294" s="7">
        <f>J294/$J$500</f>
        <v>0.0003082988140591749</v>
      </c>
      <c r="L294" s="31">
        <f>$B$509*G294</f>
        <v>62021.232242630234</v>
      </c>
      <c r="M294" s="10">
        <f t="shared" si="32"/>
        <v>9101.093254956995</v>
      </c>
      <c r="N294" s="32">
        <f t="shared" si="33"/>
        <v>71122.32549758723</v>
      </c>
      <c r="O294" s="96">
        <v>0</v>
      </c>
    </row>
    <row r="295" spans="1:15" s="4" customFormat="1" ht="12.75">
      <c r="A295" s="26" t="s">
        <v>500</v>
      </c>
      <c r="B295" s="27" t="s">
        <v>360</v>
      </c>
      <c r="C295" s="70">
        <v>512</v>
      </c>
      <c r="D295" s="75">
        <v>1237293.89</v>
      </c>
      <c r="E295" s="28">
        <v>86200</v>
      </c>
      <c r="F295" s="29">
        <f t="shared" si="28"/>
        <v>7349.123801392111</v>
      </c>
      <c r="G295" s="30">
        <f t="shared" si="29"/>
        <v>0.00037961153653317696</v>
      </c>
      <c r="H295" s="7">
        <f t="shared" si="30"/>
        <v>14.353757424593967</v>
      </c>
      <c r="I295" s="7">
        <f t="shared" si="34"/>
        <v>1973.123801392111</v>
      </c>
      <c r="J295" s="7">
        <f t="shared" si="31"/>
        <v>1973.123801392111</v>
      </c>
      <c r="K295" s="7">
        <f>J295/$J$500</f>
        <v>0.00034678095016414803</v>
      </c>
      <c r="L295" s="31">
        <f>$B$509*G295</f>
        <v>41300.72611419993</v>
      </c>
      <c r="M295" s="10">
        <f t="shared" si="32"/>
        <v>10237.099925660843</v>
      </c>
      <c r="N295" s="32">
        <f t="shared" si="33"/>
        <v>51537.826039860774</v>
      </c>
      <c r="O295" s="96">
        <v>0</v>
      </c>
    </row>
    <row r="296" spans="1:15" s="4" customFormat="1" ht="12.75">
      <c r="A296" s="26" t="s">
        <v>497</v>
      </c>
      <c r="B296" s="27" t="s">
        <v>507</v>
      </c>
      <c r="C296" s="70">
        <v>201</v>
      </c>
      <c r="D296" s="75">
        <v>475131.53</v>
      </c>
      <c r="E296" s="28">
        <v>34400</v>
      </c>
      <c r="F296" s="29">
        <f t="shared" si="28"/>
        <v>2776.2045793604652</v>
      </c>
      <c r="G296" s="30">
        <f t="shared" si="29"/>
        <v>0.00014340203194043851</v>
      </c>
      <c r="H296" s="7">
        <f t="shared" si="30"/>
        <v>13.81196308139535</v>
      </c>
      <c r="I296" s="7">
        <f t="shared" si="34"/>
        <v>665.7045793604652</v>
      </c>
      <c r="J296" s="7">
        <f t="shared" si="31"/>
        <v>665.7045793604652</v>
      </c>
      <c r="K296" s="7">
        <f>J296/$J$500</f>
        <v>0.0001169990785151803</v>
      </c>
      <c r="L296" s="31">
        <f>$B$509*G296</f>
        <v>15601.759892442527</v>
      </c>
      <c r="M296" s="10">
        <f t="shared" si="32"/>
        <v>3453.8554018125733</v>
      </c>
      <c r="N296" s="32">
        <f t="shared" si="33"/>
        <v>19055.6152942551</v>
      </c>
      <c r="O296" s="96">
        <v>0</v>
      </c>
    </row>
    <row r="297" spans="1:15" s="4" customFormat="1" ht="12.75">
      <c r="A297" s="26" t="s">
        <v>492</v>
      </c>
      <c r="B297" s="27" t="s">
        <v>140</v>
      </c>
      <c r="C297" s="70">
        <v>2053</v>
      </c>
      <c r="D297" s="75">
        <v>11904538.37</v>
      </c>
      <c r="E297" s="28">
        <v>1989150</v>
      </c>
      <c r="F297" s="29">
        <f t="shared" si="28"/>
        <v>12286.663787854108</v>
      </c>
      <c r="G297" s="30">
        <f t="shared" si="29"/>
        <v>0.0006346551569168465</v>
      </c>
      <c r="H297" s="7">
        <f t="shared" si="30"/>
        <v>5.9847363798607445</v>
      </c>
      <c r="I297" s="7">
        <f t="shared" si="34"/>
        <v>-9269.836212145892</v>
      </c>
      <c r="J297" s="7">
        <f t="shared" si="31"/>
        <v>0</v>
      </c>
      <c r="K297" s="7">
        <f>J297/$J$500</f>
        <v>0</v>
      </c>
      <c r="L297" s="31">
        <f>$B$509*G297</f>
        <v>69048.7940702941</v>
      </c>
      <c r="M297" s="10">
        <f t="shared" si="32"/>
        <v>0</v>
      </c>
      <c r="N297" s="32">
        <f t="shared" si="33"/>
        <v>69048.7940702941</v>
      </c>
      <c r="O297" s="96">
        <v>0</v>
      </c>
    </row>
    <row r="298" spans="1:15" s="4" customFormat="1" ht="12.75">
      <c r="A298" s="26" t="s">
        <v>493</v>
      </c>
      <c r="B298" s="27" t="s">
        <v>171</v>
      </c>
      <c r="C298" s="70">
        <v>1640</v>
      </c>
      <c r="D298" s="75">
        <v>3019260.65</v>
      </c>
      <c r="E298" s="28">
        <v>243550</v>
      </c>
      <c r="F298" s="29">
        <f t="shared" si="28"/>
        <v>20330.886741942108</v>
      </c>
      <c r="G298" s="30">
        <f t="shared" si="29"/>
        <v>0.0010501713352180412</v>
      </c>
      <c r="H298" s="7">
        <f t="shared" si="30"/>
        <v>12.396882159720796</v>
      </c>
      <c r="I298" s="7">
        <f t="shared" si="34"/>
        <v>3110.886741942106</v>
      </c>
      <c r="J298" s="7">
        <f t="shared" si="31"/>
        <v>3110.886741942106</v>
      </c>
      <c r="K298" s="7">
        <f>J298/$J$500</f>
        <v>0.0005467453483976038</v>
      </c>
      <c r="L298" s="31">
        <f>$B$509*G298</f>
        <v>114255.84976928988</v>
      </c>
      <c r="M298" s="10">
        <f t="shared" si="32"/>
        <v>16140.12177654843</v>
      </c>
      <c r="N298" s="32">
        <f t="shared" si="33"/>
        <v>130395.97154583831</v>
      </c>
      <c r="O298" s="96">
        <v>0</v>
      </c>
    </row>
    <row r="299" spans="1:15" s="4" customFormat="1" ht="12.75">
      <c r="A299" s="26" t="s">
        <v>490</v>
      </c>
      <c r="B299" s="27" t="s">
        <v>90</v>
      </c>
      <c r="C299" s="70">
        <v>3872</v>
      </c>
      <c r="D299" s="75">
        <v>8588916.78</v>
      </c>
      <c r="E299" s="28">
        <v>703500</v>
      </c>
      <c r="F299" s="29">
        <f t="shared" si="28"/>
        <v>47272.6165915565</v>
      </c>
      <c r="G299" s="30">
        <f t="shared" si="29"/>
        <v>0.0024418190664940538</v>
      </c>
      <c r="H299" s="7">
        <f t="shared" si="30"/>
        <v>12.208836929637526</v>
      </c>
      <c r="I299" s="7">
        <f t="shared" si="34"/>
        <v>6616.6165915565</v>
      </c>
      <c r="J299" s="7">
        <f t="shared" si="31"/>
        <v>6616.6165915565</v>
      </c>
      <c r="K299" s="7">
        <f>J299/$J$500</f>
        <v>0.001162885261874072</v>
      </c>
      <c r="L299" s="31">
        <f>$B$509*G299</f>
        <v>265663.42373761965</v>
      </c>
      <c r="M299" s="10">
        <f t="shared" si="32"/>
        <v>34328.796383561865</v>
      </c>
      <c r="N299" s="32">
        <f t="shared" si="33"/>
        <v>299992.2201211815</v>
      </c>
      <c r="O299" s="96">
        <v>0</v>
      </c>
    </row>
    <row r="300" spans="1:15" s="4" customFormat="1" ht="12.75">
      <c r="A300" s="9" t="s">
        <v>489</v>
      </c>
      <c r="B300" s="27" t="s">
        <v>55</v>
      </c>
      <c r="C300" s="8">
        <v>46</v>
      </c>
      <c r="D300" s="76">
        <v>65037.07</v>
      </c>
      <c r="E300" s="28">
        <v>15250</v>
      </c>
      <c r="F300" s="29">
        <f t="shared" si="28"/>
        <v>196.17739147540985</v>
      </c>
      <c r="G300" s="30">
        <f t="shared" si="29"/>
        <v>1.0133344194983375E-05</v>
      </c>
      <c r="H300" s="7">
        <f t="shared" si="30"/>
        <v>4.264725901639344</v>
      </c>
      <c r="I300" s="7">
        <f t="shared" si="34"/>
        <v>-286.8226085245902</v>
      </c>
      <c r="J300" s="7">
        <f t="shared" si="31"/>
        <v>0</v>
      </c>
      <c r="K300" s="7">
        <f>J300/$J$500</f>
        <v>0</v>
      </c>
      <c r="L300" s="31">
        <f>$B$509*G300</f>
        <v>1102.4809125666527</v>
      </c>
      <c r="M300" s="10">
        <f t="shared" si="32"/>
        <v>0</v>
      </c>
      <c r="N300" s="32">
        <f t="shared" si="33"/>
        <v>1102.4809125666527</v>
      </c>
      <c r="O300" s="96">
        <v>0</v>
      </c>
    </row>
    <row r="301" spans="1:15" s="4" customFormat="1" ht="12.75">
      <c r="A301" s="9" t="s">
        <v>489</v>
      </c>
      <c r="B301" s="27" t="s">
        <v>523</v>
      </c>
      <c r="C301" s="8">
        <v>321</v>
      </c>
      <c r="D301" s="76">
        <v>277561.17</v>
      </c>
      <c r="E301" s="28">
        <v>24150</v>
      </c>
      <c r="F301" s="29">
        <f t="shared" si="28"/>
        <v>3689.3223838509316</v>
      </c>
      <c r="G301" s="30">
        <f t="shared" si="29"/>
        <v>0.00019056820605397928</v>
      </c>
      <c r="H301" s="7">
        <f t="shared" si="30"/>
        <v>11.493216149068322</v>
      </c>
      <c r="I301" s="7">
        <f t="shared" si="34"/>
        <v>318.8223838509315</v>
      </c>
      <c r="J301" s="7">
        <f t="shared" si="31"/>
        <v>318.8223838509315</v>
      </c>
      <c r="K301" s="7">
        <f>J301/$J$500</f>
        <v>5.6033751722735055E-05</v>
      </c>
      <c r="L301" s="31">
        <f>$B$509*G301</f>
        <v>20733.314261701704</v>
      </c>
      <c r="M301" s="10">
        <f t="shared" si="32"/>
        <v>1654.1367549854913</v>
      </c>
      <c r="N301" s="32">
        <f t="shared" si="33"/>
        <v>22387.451016687195</v>
      </c>
      <c r="O301" s="96">
        <v>0</v>
      </c>
    </row>
    <row r="302" spans="1:15" s="4" customFormat="1" ht="12.75">
      <c r="A302" s="26" t="s">
        <v>490</v>
      </c>
      <c r="B302" s="27" t="s">
        <v>91</v>
      </c>
      <c r="C302" s="70">
        <v>5542</v>
      </c>
      <c r="D302" s="75">
        <v>5724659</v>
      </c>
      <c r="E302" s="28">
        <v>485300</v>
      </c>
      <c r="F302" s="29">
        <f t="shared" si="28"/>
        <v>65374.11946837008</v>
      </c>
      <c r="G302" s="30">
        <f t="shared" si="29"/>
        <v>0.003376833839183729</v>
      </c>
      <c r="H302" s="7">
        <f t="shared" si="30"/>
        <v>11.796124046981248</v>
      </c>
      <c r="I302" s="7">
        <f t="shared" si="34"/>
        <v>7183.119468370077</v>
      </c>
      <c r="J302" s="7">
        <f t="shared" si="31"/>
        <v>7183.119468370077</v>
      </c>
      <c r="K302" s="7">
        <f>J302/$J$500</f>
        <v>0.0012624494178350568</v>
      </c>
      <c r="L302" s="31">
        <f>$B$509*G302</f>
        <v>367390.5456060884</v>
      </c>
      <c r="M302" s="10">
        <f t="shared" si="32"/>
        <v>37267.96652282189</v>
      </c>
      <c r="N302" s="32">
        <f t="shared" si="33"/>
        <v>404658.5121289103</v>
      </c>
      <c r="O302" s="96">
        <v>0</v>
      </c>
    </row>
    <row r="303" spans="1:15" s="4" customFormat="1" ht="12.75">
      <c r="A303" s="9" t="s">
        <v>489</v>
      </c>
      <c r="B303" s="27" t="s">
        <v>56</v>
      </c>
      <c r="C303" s="8">
        <v>510</v>
      </c>
      <c r="D303" s="76">
        <v>643055.8</v>
      </c>
      <c r="E303" s="28">
        <v>165700</v>
      </c>
      <c r="F303" s="29">
        <f t="shared" si="28"/>
        <v>1979.2302836451418</v>
      </c>
      <c r="G303" s="30">
        <f t="shared" si="29"/>
        <v>0.00010223513298077864</v>
      </c>
      <c r="H303" s="7">
        <f t="shared" si="30"/>
        <v>3.880843693421847</v>
      </c>
      <c r="I303" s="7">
        <f t="shared" si="34"/>
        <v>-3375.7697163548582</v>
      </c>
      <c r="J303" s="7">
        <f t="shared" si="31"/>
        <v>0</v>
      </c>
      <c r="K303" s="7">
        <f>J303/$J$500</f>
        <v>0</v>
      </c>
      <c r="L303" s="31">
        <f>$B$509*G303</f>
        <v>11122.910713012334</v>
      </c>
      <c r="M303" s="10">
        <f t="shared" si="32"/>
        <v>0</v>
      </c>
      <c r="N303" s="32">
        <f t="shared" si="33"/>
        <v>11122.910713012334</v>
      </c>
      <c r="O303" s="96">
        <v>0</v>
      </c>
    </row>
    <row r="304" spans="1:15" s="4" customFormat="1" ht="12.75">
      <c r="A304" s="26" t="s">
        <v>500</v>
      </c>
      <c r="B304" s="27" t="s">
        <v>361</v>
      </c>
      <c r="C304" s="70">
        <v>718</v>
      </c>
      <c r="D304" s="75">
        <v>955646.92</v>
      </c>
      <c r="E304" s="28">
        <v>64800</v>
      </c>
      <c r="F304" s="29">
        <f t="shared" si="28"/>
        <v>10588.80383580247</v>
      </c>
      <c r="G304" s="30">
        <f t="shared" si="29"/>
        <v>0.0005469539230507931</v>
      </c>
      <c r="H304" s="7">
        <f t="shared" si="30"/>
        <v>14.747637654320988</v>
      </c>
      <c r="I304" s="7">
        <f t="shared" si="34"/>
        <v>3049.803835802469</v>
      </c>
      <c r="J304" s="7">
        <f t="shared" si="31"/>
        <v>3049.803835802469</v>
      </c>
      <c r="K304" s="7">
        <f>J304/$J$500</f>
        <v>0.0005360098901283631</v>
      </c>
      <c r="L304" s="31">
        <f>$B$509*G304</f>
        <v>59507.132947825274</v>
      </c>
      <c r="M304" s="10">
        <f t="shared" si="32"/>
        <v>15823.20713923067</v>
      </c>
      <c r="N304" s="32">
        <f t="shared" si="33"/>
        <v>75330.34008705594</v>
      </c>
      <c r="O304" s="96">
        <v>0</v>
      </c>
    </row>
    <row r="305" spans="1:15" s="4" customFormat="1" ht="12.75">
      <c r="A305" s="26" t="s">
        <v>491</v>
      </c>
      <c r="B305" s="27" t="s">
        <v>112</v>
      </c>
      <c r="C305" s="71">
        <v>1407</v>
      </c>
      <c r="D305" s="75">
        <v>1278402.77</v>
      </c>
      <c r="E305" s="28">
        <v>99750</v>
      </c>
      <c r="F305" s="29">
        <f t="shared" si="28"/>
        <v>18032.20749263158</v>
      </c>
      <c r="G305" s="30">
        <f t="shared" si="29"/>
        <v>0.0009314353898986268</v>
      </c>
      <c r="H305" s="7">
        <f t="shared" si="30"/>
        <v>12.816067869674185</v>
      </c>
      <c r="I305" s="7">
        <f t="shared" si="34"/>
        <v>3258.707492631579</v>
      </c>
      <c r="J305" s="7">
        <f t="shared" si="31"/>
        <v>3258.707492631579</v>
      </c>
      <c r="K305" s="7">
        <f>J305/$J$500</f>
        <v>0.000572725178118327</v>
      </c>
      <c r="L305" s="31">
        <f>$B$509*G305</f>
        <v>101337.6945353033</v>
      </c>
      <c r="M305" s="10">
        <f t="shared" si="32"/>
        <v>16907.055810199374</v>
      </c>
      <c r="N305" s="32">
        <f t="shared" si="33"/>
        <v>118244.75034550266</v>
      </c>
      <c r="O305" s="96">
        <v>0</v>
      </c>
    </row>
    <row r="306" spans="1:15" s="4" customFormat="1" ht="12.75">
      <c r="A306" s="9" t="s">
        <v>489</v>
      </c>
      <c r="B306" s="27" t="s">
        <v>57</v>
      </c>
      <c r="C306" s="8">
        <v>602</v>
      </c>
      <c r="D306" s="76">
        <v>473687</v>
      </c>
      <c r="E306" s="28">
        <v>34900</v>
      </c>
      <c r="F306" s="29">
        <f t="shared" si="28"/>
        <v>8170.761432664756</v>
      </c>
      <c r="G306" s="30">
        <f t="shared" si="29"/>
        <v>0.0004220523950776753</v>
      </c>
      <c r="H306" s="7">
        <f t="shared" si="30"/>
        <v>13.57269340974212</v>
      </c>
      <c r="I306" s="7">
        <f t="shared" si="34"/>
        <v>1849.7614326647565</v>
      </c>
      <c r="J306" s="7">
        <f t="shared" si="31"/>
        <v>1849.7614326647565</v>
      </c>
      <c r="K306" s="7">
        <f>J306/$J$500</f>
        <v>0.0003250997361361234</v>
      </c>
      <c r="L306" s="31">
        <f>$B$509*G306</f>
        <v>45918.17871009762</v>
      </c>
      <c r="M306" s="10">
        <f t="shared" si="32"/>
        <v>9597.06259255628</v>
      </c>
      <c r="N306" s="32">
        <f t="shared" si="33"/>
        <v>55515.2413026539</v>
      </c>
      <c r="O306" s="96">
        <v>0</v>
      </c>
    </row>
    <row r="307" spans="1:15" s="4" customFormat="1" ht="12.75">
      <c r="A307" s="26" t="s">
        <v>491</v>
      </c>
      <c r="B307" s="27" t="s">
        <v>113</v>
      </c>
      <c r="C307" s="71">
        <v>757</v>
      </c>
      <c r="D307" s="75">
        <v>678408.72</v>
      </c>
      <c r="E307" s="28">
        <v>66200</v>
      </c>
      <c r="F307" s="29">
        <f t="shared" si="28"/>
        <v>7757.634456797582</v>
      </c>
      <c r="G307" s="30">
        <f t="shared" si="29"/>
        <v>0.00040071274012962074</v>
      </c>
      <c r="H307" s="7">
        <f t="shared" si="30"/>
        <v>10.24786586102719</v>
      </c>
      <c r="I307" s="7">
        <f t="shared" si="34"/>
        <v>-190.86554320241717</v>
      </c>
      <c r="J307" s="7">
        <f t="shared" si="31"/>
        <v>0</v>
      </c>
      <c r="K307" s="7">
        <f>J307/$J$500</f>
        <v>0</v>
      </c>
      <c r="L307" s="31">
        <f>$B$509*G307</f>
        <v>43596.480975539685</v>
      </c>
      <c r="M307" s="10">
        <f t="shared" si="32"/>
        <v>0</v>
      </c>
      <c r="N307" s="32">
        <f t="shared" si="33"/>
        <v>43596.480975539685</v>
      </c>
      <c r="O307" s="96">
        <v>0</v>
      </c>
    </row>
    <row r="308" spans="1:15" s="4" customFormat="1" ht="12.75">
      <c r="A308" s="26" t="s">
        <v>497</v>
      </c>
      <c r="B308" s="27" t="s">
        <v>295</v>
      </c>
      <c r="C308" s="70">
        <v>1551</v>
      </c>
      <c r="D308" s="75">
        <v>1284913.74</v>
      </c>
      <c r="E308" s="28">
        <v>98950</v>
      </c>
      <c r="F308" s="29">
        <f t="shared" si="28"/>
        <v>20140.48722324406</v>
      </c>
      <c r="G308" s="30">
        <f t="shared" si="29"/>
        <v>0.001040336441181496</v>
      </c>
      <c r="H308" s="7">
        <f t="shared" si="30"/>
        <v>12.985484992420414</v>
      </c>
      <c r="I308" s="7">
        <f t="shared" si="34"/>
        <v>3854.987223244062</v>
      </c>
      <c r="J308" s="7">
        <f t="shared" si="31"/>
        <v>3854.987223244062</v>
      </c>
      <c r="K308" s="7">
        <f>J308/$J$500</f>
        <v>0.0006775226831707365</v>
      </c>
      <c r="L308" s="31">
        <f>$B$509*G308</f>
        <v>113185.83944063901</v>
      </c>
      <c r="M308" s="10">
        <f t="shared" si="32"/>
        <v>20000.71632030999</v>
      </c>
      <c r="N308" s="32">
        <f t="shared" si="33"/>
        <v>133186.555760949</v>
      </c>
      <c r="O308" s="96">
        <v>0</v>
      </c>
    </row>
    <row r="309" spans="1:15" s="4" customFormat="1" ht="12.75">
      <c r="A309" s="26" t="s">
        <v>495</v>
      </c>
      <c r="B309" s="27" t="s">
        <v>212</v>
      </c>
      <c r="C309" s="70">
        <v>1752</v>
      </c>
      <c r="D309" s="75">
        <v>3520865.92</v>
      </c>
      <c r="E309" s="28">
        <v>284100</v>
      </c>
      <c r="F309" s="29">
        <f t="shared" si="28"/>
        <v>21712.626159239706</v>
      </c>
      <c r="G309" s="30">
        <f t="shared" si="29"/>
        <v>0.001121543683468514</v>
      </c>
      <c r="H309" s="7">
        <f t="shared" si="30"/>
        <v>12.393051460753256</v>
      </c>
      <c r="I309" s="7">
        <f t="shared" si="34"/>
        <v>3316.626159239704</v>
      </c>
      <c r="J309" s="7">
        <f t="shared" si="31"/>
        <v>3316.626159239704</v>
      </c>
      <c r="K309" s="7">
        <f>J309/$J$500</f>
        <v>0.0005829045141662909</v>
      </c>
      <c r="L309" s="31">
        <f>$B$509*G309</f>
        <v>122020.97154124755</v>
      </c>
      <c r="M309" s="10">
        <f t="shared" si="32"/>
        <v>17207.553517038697</v>
      </c>
      <c r="N309" s="32">
        <f t="shared" si="33"/>
        <v>139228.52505828624</v>
      </c>
      <c r="O309" s="96">
        <v>0</v>
      </c>
    </row>
    <row r="310" spans="1:15" s="4" customFormat="1" ht="12.75">
      <c r="A310" s="26" t="s">
        <v>503</v>
      </c>
      <c r="B310" s="27" t="s">
        <v>457</v>
      </c>
      <c r="C310" s="70">
        <v>1522</v>
      </c>
      <c r="D310" s="75">
        <v>2196980.53</v>
      </c>
      <c r="E310" s="28">
        <v>235300</v>
      </c>
      <c r="F310" s="29">
        <f t="shared" si="28"/>
        <v>14210.8132879728</v>
      </c>
      <c r="G310" s="30">
        <f t="shared" si="29"/>
        <v>0.0007340451478870952</v>
      </c>
      <c r="H310" s="7">
        <f t="shared" si="30"/>
        <v>9.33693382915427</v>
      </c>
      <c r="I310" s="7">
        <f t="shared" si="34"/>
        <v>-1770.1867120272</v>
      </c>
      <c r="J310" s="7">
        <f t="shared" si="31"/>
        <v>0</v>
      </c>
      <c r="K310" s="7">
        <f>J310/$J$500</f>
        <v>0</v>
      </c>
      <c r="L310" s="31">
        <f>$B$509*G310</f>
        <v>79862.16089534655</v>
      </c>
      <c r="M310" s="10">
        <f t="shared" si="32"/>
        <v>0</v>
      </c>
      <c r="N310" s="32">
        <f t="shared" si="33"/>
        <v>79862.16089534655</v>
      </c>
      <c r="O310" s="96">
        <v>0</v>
      </c>
    </row>
    <row r="311" spans="1:15" s="4" customFormat="1" ht="12.75">
      <c r="A311" s="26" t="s">
        <v>497</v>
      </c>
      <c r="B311" s="27" t="s">
        <v>296</v>
      </c>
      <c r="C311" s="70">
        <v>3275</v>
      </c>
      <c r="D311" s="75">
        <v>3622701.81</v>
      </c>
      <c r="E311" s="28">
        <v>251900</v>
      </c>
      <c r="F311" s="29">
        <f t="shared" si="28"/>
        <v>47099.43798233426</v>
      </c>
      <c r="G311" s="30">
        <f t="shared" si="29"/>
        <v>0.0024328737010711607</v>
      </c>
      <c r="H311" s="7">
        <f t="shared" si="30"/>
        <v>14.381507780865423</v>
      </c>
      <c r="I311" s="7">
        <f t="shared" si="34"/>
        <v>12711.93798233426</v>
      </c>
      <c r="J311" s="7">
        <f t="shared" si="31"/>
        <v>12711.93798233426</v>
      </c>
      <c r="K311" s="7">
        <f>J311/$J$500</f>
        <v>0.00223415171862577</v>
      </c>
      <c r="L311" s="31">
        <f>$B$509*G311</f>
        <v>264690.1917576425</v>
      </c>
      <c r="M311" s="10">
        <f t="shared" si="32"/>
        <v>65952.97227783955</v>
      </c>
      <c r="N311" s="32">
        <f t="shared" si="33"/>
        <v>330643.16403548204</v>
      </c>
      <c r="O311" s="96">
        <v>0</v>
      </c>
    </row>
    <row r="312" spans="1:15" s="4" customFormat="1" ht="12.75">
      <c r="A312" s="26" t="s">
        <v>496</v>
      </c>
      <c r="B312" s="27" t="s">
        <v>238</v>
      </c>
      <c r="C312" s="70">
        <v>329</v>
      </c>
      <c r="D312" s="75">
        <v>3590502.1</v>
      </c>
      <c r="E312" s="28">
        <v>454250</v>
      </c>
      <c r="F312" s="29">
        <f t="shared" si="28"/>
        <v>2600.4957422124385</v>
      </c>
      <c r="G312" s="30">
        <f t="shared" si="29"/>
        <v>0.00013432597016017767</v>
      </c>
      <c r="H312" s="7">
        <f t="shared" si="30"/>
        <v>7.904242377545405</v>
      </c>
      <c r="I312" s="7">
        <f t="shared" si="34"/>
        <v>-854.0042577875619</v>
      </c>
      <c r="J312" s="7">
        <f t="shared" si="31"/>
        <v>0</v>
      </c>
      <c r="K312" s="7">
        <f>J312/$J$500</f>
        <v>0</v>
      </c>
      <c r="L312" s="31">
        <f>$B$509*G312</f>
        <v>14614.308496193009</v>
      </c>
      <c r="M312" s="10">
        <f t="shared" si="32"/>
        <v>0</v>
      </c>
      <c r="N312" s="32">
        <f t="shared" si="33"/>
        <v>14614.308496193009</v>
      </c>
      <c r="O312" s="96">
        <v>0</v>
      </c>
    </row>
    <row r="313" spans="1:15" s="4" customFormat="1" ht="12.75">
      <c r="A313" s="26" t="s">
        <v>495</v>
      </c>
      <c r="B313" s="27" t="s">
        <v>213</v>
      </c>
      <c r="C313" s="70">
        <v>1643</v>
      </c>
      <c r="D313" s="75">
        <v>3085853</v>
      </c>
      <c r="E313" s="28">
        <v>297150</v>
      </c>
      <c r="F313" s="29">
        <f t="shared" si="28"/>
        <v>17062.279922598016</v>
      </c>
      <c r="G313" s="30">
        <f t="shared" si="29"/>
        <v>0.000881334764962007</v>
      </c>
      <c r="H313" s="7">
        <f t="shared" si="30"/>
        <v>10.384832576139997</v>
      </c>
      <c r="I313" s="7">
        <f t="shared" si="34"/>
        <v>-189.22007740198438</v>
      </c>
      <c r="J313" s="7">
        <f t="shared" si="31"/>
        <v>0</v>
      </c>
      <c r="K313" s="7">
        <f>J313/$J$500</f>
        <v>0</v>
      </c>
      <c r="L313" s="31">
        <f>$B$509*G313</f>
        <v>95886.87971667423</v>
      </c>
      <c r="M313" s="10">
        <f t="shared" si="32"/>
        <v>0</v>
      </c>
      <c r="N313" s="32">
        <f t="shared" si="33"/>
        <v>95886.87971667423</v>
      </c>
      <c r="O313" s="96">
        <v>0</v>
      </c>
    </row>
    <row r="314" spans="1:15" s="4" customFormat="1" ht="12.75">
      <c r="A314" s="26" t="s">
        <v>500</v>
      </c>
      <c r="B314" s="27" t="s">
        <v>362</v>
      </c>
      <c r="C314" s="70">
        <v>3367</v>
      </c>
      <c r="D314" s="75">
        <v>2489958</v>
      </c>
      <c r="E314" s="28">
        <v>168800</v>
      </c>
      <c r="F314" s="29">
        <f t="shared" si="28"/>
        <v>49666.40157582938</v>
      </c>
      <c r="G314" s="30">
        <f t="shared" si="29"/>
        <v>0.002565467602097406</v>
      </c>
      <c r="H314" s="7">
        <f t="shared" si="30"/>
        <v>14.750936018957345</v>
      </c>
      <c r="I314" s="7">
        <f t="shared" si="34"/>
        <v>14312.90157582938</v>
      </c>
      <c r="J314" s="7">
        <f t="shared" si="31"/>
        <v>14312.90157582938</v>
      </c>
      <c r="K314" s="7">
        <f>J314/$J$500</f>
        <v>0.002515524674412297</v>
      </c>
      <c r="L314" s="31">
        <f>$B$509*G314</f>
        <v>279116.05573614594</v>
      </c>
      <c r="M314" s="10">
        <f t="shared" si="32"/>
        <v>74259.20439180595</v>
      </c>
      <c r="N314" s="32">
        <f t="shared" si="33"/>
        <v>353375.26012795186</v>
      </c>
      <c r="O314" s="96">
        <v>0</v>
      </c>
    </row>
    <row r="315" spans="1:15" s="4" customFormat="1" ht="12.75">
      <c r="A315" s="26" t="s">
        <v>503</v>
      </c>
      <c r="B315" s="27" t="s">
        <v>458</v>
      </c>
      <c r="C315" s="70">
        <v>4576</v>
      </c>
      <c r="D315" s="75">
        <v>6481671.36</v>
      </c>
      <c r="E315" s="28">
        <v>579400</v>
      </c>
      <c r="F315" s="29">
        <f t="shared" si="28"/>
        <v>51191.10829023128</v>
      </c>
      <c r="G315" s="30">
        <f t="shared" si="29"/>
        <v>0.002644224781083412</v>
      </c>
      <c r="H315" s="7">
        <f t="shared" si="30"/>
        <v>11.186868070417674</v>
      </c>
      <c r="I315" s="7">
        <f t="shared" si="34"/>
        <v>3143.108290231276</v>
      </c>
      <c r="J315" s="7">
        <f t="shared" si="31"/>
        <v>3143.108290231276</v>
      </c>
      <c r="K315" s="7">
        <f>J315/$J$500</f>
        <v>0.0005524083580494031</v>
      </c>
      <c r="L315" s="31">
        <f>$B$509*G315</f>
        <v>287684.62746221566</v>
      </c>
      <c r="M315" s="10">
        <f t="shared" si="32"/>
        <v>16307.295883597879</v>
      </c>
      <c r="N315" s="32">
        <f t="shared" si="33"/>
        <v>303991.9233458135</v>
      </c>
      <c r="O315" s="96">
        <v>0</v>
      </c>
    </row>
    <row r="316" spans="1:15" s="4" customFormat="1" ht="12.75">
      <c r="A316" s="26" t="s">
        <v>494</v>
      </c>
      <c r="B316" s="27" t="s">
        <v>193</v>
      </c>
      <c r="C316" s="70">
        <v>355</v>
      </c>
      <c r="D316" s="75">
        <v>3481418.43</v>
      </c>
      <c r="E316" s="28">
        <v>487750</v>
      </c>
      <c r="F316" s="29">
        <f t="shared" si="28"/>
        <v>2533.8873247565352</v>
      </c>
      <c r="G316" s="30">
        <f t="shared" si="29"/>
        <v>0.0001308853799102639</v>
      </c>
      <c r="H316" s="7">
        <f t="shared" si="30"/>
        <v>7.137710773962071</v>
      </c>
      <c r="I316" s="7">
        <f t="shared" si="34"/>
        <v>-1193.612675243465</v>
      </c>
      <c r="J316" s="7">
        <f t="shared" si="31"/>
        <v>0</v>
      </c>
      <c r="K316" s="7">
        <f>J316/$J$500</f>
        <v>0</v>
      </c>
      <c r="L316" s="31">
        <f>$B$509*G316</f>
        <v>14239.981422572959</v>
      </c>
      <c r="M316" s="10">
        <f t="shared" si="32"/>
        <v>0</v>
      </c>
      <c r="N316" s="32">
        <f t="shared" si="33"/>
        <v>14239.981422572959</v>
      </c>
      <c r="O316" s="96">
        <v>0</v>
      </c>
    </row>
    <row r="317" spans="1:15" s="4" customFormat="1" ht="12.75">
      <c r="A317" s="26" t="s">
        <v>490</v>
      </c>
      <c r="B317" s="27" t="s">
        <v>508</v>
      </c>
      <c r="C317" s="70">
        <v>3565</v>
      </c>
      <c r="D317" s="75">
        <v>6231955.97</v>
      </c>
      <c r="E317" s="28">
        <v>433400</v>
      </c>
      <c r="F317" s="29">
        <f t="shared" si="28"/>
        <v>51261.935932279644</v>
      </c>
      <c r="G317" s="30">
        <f t="shared" si="29"/>
        <v>0.0026478833111005426</v>
      </c>
      <c r="H317" s="7">
        <f t="shared" si="30"/>
        <v>14.379224665436086</v>
      </c>
      <c r="I317" s="7">
        <f t="shared" si="34"/>
        <v>13829.435932279644</v>
      </c>
      <c r="J317" s="7">
        <f t="shared" si="31"/>
        <v>13829.435932279644</v>
      </c>
      <c r="K317" s="7">
        <f>J317/$J$500</f>
        <v>0.00243055449913814</v>
      </c>
      <c r="L317" s="31">
        <f>$B$509*G317</f>
        <v>288082.66580319445</v>
      </c>
      <c r="M317" s="10">
        <f t="shared" si="32"/>
        <v>71750.85387667321</v>
      </c>
      <c r="N317" s="32">
        <f t="shared" si="33"/>
        <v>359833.51967986766</v>
      </c>
      <c r="O317" s="96">
        <v>0</v>
      </c>
    </row>
    <row r="318" spans="1:15" s="4" customFormat="1" ht="12.75">
      <c r="A318" s="26" t="s">
        <v>502</v>
      </c>
      <c r="B318" s="27" t="s">
        <v>426</v>
      </c>
      <c r="C318" s="70">
        <v>148</v>
      </c>
      <c r="D318" s="75">
        <v>297726</v>
      </c>
      <c r="E318" s="28">
        <v>44750</v>
      </c>
      <c r="F318" s="29">
        <f t="shared" si="28"/>
        <v>984.6580558659218</v>
      </c>
      <c r="G318" s="30">
        <f t="shared" si="29"/>
        <v>5.086151324273902E-05</v>
      </c>
      <c r="H318" s="7">
        <f t="shared" si="30"/>
        <v>6.653094972067039</v>
      </c>
      <c r="I318" s="7">
        <f t="shared" si="34"/>
        <v>-569.3419441340783</v>
      </c>
      <c r="J318" s="7">
        <f t="shared" si="31"/>
        <v>0</v>
      </c>
      <c r="K318" s="7">
        <f>J318/$J$500</f>
        <v>0</v>
      </c>
      <c r="L318" s="31">
        <f>$B$509*G318</f>
        <v>5533.597443787195</v>
      </c>
      <c r="M318" s="10">
        <f t="shared" si="32"/>
        <v>0</v>
      </c>
      <c r="N318" s="32">
        <f t="shared" si="33"/>
        <v>5533.597443787195</v>
      </c>
      <c r="O318" s="96">
        <v>0</v>
      </c>
    </row>
    <row r="319" spans="1:15" s="4" customFormat="1" ht="12.75">
      <c r="A319" s="26" t="s">
        <v>501</v>
      </c>
      <c r="B319" s="27" t="s">
        <v>386</v>
      </c>
      <c r="C319" s="70">
        <v>1520</v>
      </c>
      <c r="D319" s="75">
        <v>3547459.97</v>
      </c>
      <c r="E319" s="28">
        <v>330350</v>
      </c>
      <c r="F319" s="29">
        <f t="shared" si="28"/>
        <v>16322.503872862118</v>
      </c>
      <c r="G319" s="30">
        <f t="shared" si="29"/>
        <v>0.0008431223833883707</v>
      </c>
      <c r="H319" s="7">
        <f t="shared" si="30"/>
        <v>10.738489390040867</v>
      </c>
      <c r="I319" s="7">
        <f t="shared" si="34"/>
        <v>362.5038728621173</v>
      </c>
      <c r="J319" s="7">
        <f t="shared" si="31"/>
        <v>362.5038728621173</v>
      </c>
      <c r="K319" s="7">
        <f>J319/$J$500</f>
        <v>6.371087175605299E-05</v>
      </c>
      <c r="L319" s="31">
        <f>$B$509*G319</f>
        <v>91729.47417532255</v>
      </c>
      <c r="M319" s="10">
        <f t="shared" si="32"/>
        <v>1880.7681339155256</v>
      </c>
      <c r="N319" s="32">
        <f t="shared" si="33"/>
        <v>93610.24230923808</v>
      </c>
      <c r="O319" s="96">
        <v>0</v>
      </c>
    </row>
    <row r="320" spans="1:15" s="4" customFormat="1" ht="12.75">
      <c r="A320" s="26" t="s">
        <v>496</v>
      </c>
      <c r="B320" s="27" t="s">
        <v>239</v>
      </c>
      <c r="C320" s="70">
        <v>5014</v>
      </c>
      <c r="D320" s="75">
        <v>5875996.96</v>
      </c>
      <c r="E320" s="28">
        <v>421550</v>
      </c>
      <c r="F320" s="29">
        <f t="shared" si="28"/>
        <v>69890.28290224173</v>
      </c>
      <c r="G320" s="30">
        <f t="shared" si="29"/>
        <v>0.003610111681100369</v>
      </c>
      <c r="H320" s="7">
        <f t="shared" si="30"/>
        <v>13.939027303997154</v>
      </c>
      <c r="I320" s="7">
        <f t="shared" si="34"/>
        <v>17243.282902241728</v>
      </c>
      <c r="J320" s="7">
        <f t="shared" si="31"/>
        <v>17243.282902241728</v>
      </c>
      <c r="K320" s="7">
        <f>J320/$J$500</f>
        <v>0.0030305457896609113</v>
      </c>
      <c r="L320" s="31">
        <f>$B$509*G320</f>
        <v>392770.55472145614</v>
      </c>
      <c r="M320" s="10">
        <f t="shared" si="32"/>
        <v>89462.81525373395</v>
      </c>
      <c r="N320" s="32">
        <f t="shared" si="33"/>
        <v>482233.3699751901</v>
      </c>
      <c r="O320" s="96">
        <v>0</v>
      </c>
    </row>
    <row r="321" spans="1:15" s="4" customFormat="1" ht="12.75">
      <c r="A321" s="9" t="s">
        <v>489</v>
      </c>
      <c r="B321" s="27" t="s">
        <v>58</v>
      </c>
      <c r="C321" s="8">
        <v>737</v>
      </c>
      <c r="D321" s="76">
        <v>686703</v>
      </c>
      <c r="E321" s="28">
        <v>42500</v>
      </c>
      <c r="F321" s="29">
        <f t="shared" si="28"/>
        <v>11908.237905882354</v>
      </c>
      <c r="G321" s="30">
        <f t="shared" si="29"/>
        <v>0.0006151079517803637</v>
      </c>
      <c r="H321" s="7">
        <f t="shared" si="30"/>
        <v>16.157717647058824</v>
      </c>
      <c r="I321" s="7">
        <f t="shared" si="34"/>
        <v>4169.7379058823535</v>
      </c>
      <c r="J321" s="7">
        <f t="shared" si="31"/>
        <v>4169.7379058823535</v>
      </c>
      <c r="K321" s="7">
        <f>J321/$J$500</f>
        <v>0.0007328408242387789</v>
      </c>
      <c r="L321" s="31">
        <f>$B$509*G321</f>
        <v>66922.11011065262</v>
      </c>
      <c r="M321" s="10">
        <f t="shared" si="32"/>
        <v>21633.727988186492</v>
      </c>
      <c r="N321" s="32">
        <f t="shared" si="33"/>
        <v>88555.83809883911</v>
      </c>
      <c r="O321" s="96">
        <v>0</v>
      </c>
    </row>
    <row r="322" spans="1:15" s="4" customFormat="1" ht="12.75">
      <c r="A322" s="26" t="s">
        <v>493</v>
      </c>
      <c r="B322" s="27" t="s">
        <v>172</v>
      </c>
      <c r="C322" s="70">
        <v>6240</v>
      </c>
      <c r="D322" s="75">
        <v>6252189.36</v>
      </c>
      <c r="E322" s="28">
        <v>490450</v>
      </c>
      <c r="F322" s="29">
        <f t="shared" si="28"/>
        <v>79546.6645048425</v>
      </c>
      <c r="G322" s="30">
        <f t="shared" si="29"/>
        <v>0.004108902279350953</v>
      </c>
      <c r="H322" s="7">
        <f t="shared" si="30"/>
        <v>12.747862901417067</v>
      </c>
      <c r="I322" s="7">
        <f t="shared" si="34"/>
        <v>14026.664504842496</v>
      </c>
      <c r="J322" s="7">
        <f t="shared" si="31"/>
        <v>14026.664504842496</v>
      </c>
      <c r="K322" s="7">
        <f>J322/$J$500</f>
        <v>0.002465217864784335</v>
      </c>
      <c r="L322" s="31">
        <f>$B$509*G322</f>
        <v>447037.6459558789</v>
      </c>
      <c r="M322" s="10">
        <f t="shared" si="32"/>
        <v>72774.12905286685</v>
      </c>
      <c r="N322" s="32">
        <f t="shared" si="33"/>
        <v>519811.7750087457</v>
      </c>
      <c r="O322" s="96">
        <v>0</v>
      </c>
    </row>
    <row r="323" spans="1:15" s="4" customFormat="1" ht="12.75">
      <c r="A323" s="26" t="s">
        <v>503</v>
      </c>
      <c r="B323" s="27" t="s">
        <v>459</v>
      </c>
      <c r="C323" s="70">
        <v>892</v>
      </c>
      <c r="D323" s="75">
        <v>9461208.73</v>
      </c>
      <c r="E323" s="28">
        <v>1272150</v>
      </c>
      <c r="F323" s="29">
        <f t="shared" si="28"/>
        <v>6633.964695326809</v>
      </c>
      <c r="G323" s="30">
        <f t="shared" si="29"/>
        <v>0.0003426707182185206</v>
      </c>
      <c r="H323" s="7">
        <f t="shared" si="30"/>
        <v>7.43718015171167</v>
      </c>
      <c r="I323" s="7">
        <f t="shared" si="34"/>
        <v>-2732.0353046731907</v>
      </c>
      <c r="J323" s="7">
        <f t="shared" si="31"/>
        <v>0</v>
      </c>
      <c r="K323" s="7">
        <f>J323/$J$500</f>
        <v>0</v>
      </c>
      <c r="L323" s="31">
        <f>$B$509*G323</f>
        <v>37281.66327543212</v>
      </c>
      <c r="M323" s="10">
        <f t="shared" si="32"/>
        <v>0</v>
      </c>
      <c r="N323" s="32">
        <f t="shared" si="33"/>
        <v>37281.66327543212</v>
      </c>
      <c r="O323" s="96">
        <v>0</v>
      </c>
    </row>
    <row r="324" spans="1:15" s="4" customFormat="1" ht="12.75">
      <c r="A324" s="26" t="s">
        <v>503</v>
      </c>
      <c r="B324" s="27" t="s">
        <v>460</v>
      </c>
      <c r="C324" s="70">
        <v>8624</v>
      </c>
      <c r="D324" s="75">
        <v>19943069.52</v>
      </c>
      <c r="E324" s="28">
        <v>1457100</v>
      </c>
      <c r="F324" s="29">
        <f t="shared" si="28"/>
        <v>118035.15993444514</v>
      </c>
      <c r="G324" s="30">
        <f t="shared" si="29"/>
        <v>0.006096986476015865</v>
      </c>
      <c r="H324" s="7">
        <f t="shared" si="30"/>
        <v>13.68682281243566</v>
      </c>
      <c r="I324" s="7">
        <f t="shared" si="34"/>
        <v>27483.159934445128</v>
      </c>
      <c r="J324" s="7">
        <f t="shared" si="31"/>
        <v>27483.159934445128</v>
      </c>
      <c r="K324" s="7">
        <f>J324/$J$500</f>
        <v>0.004830227230980597</v>
      </c>
      <c r="L324" s="31">
        <f>$B$509*G324</f>
        <v>663335.9219468947</v>
      </c>
      <c r="M324" s="10">
        <f t="shared" si="32"/>
        <v>142590.0667374911</v>
      </c>
      <c r="N324" s="32">
        <f t="shared" si="33"/>
        <v>805925.9886843858</v>
      </c>
      <c r="O324" s="96">
        <v>0</v>
      </c>
    </row>
    <row r="325" spans="1:15" s="4" customFormat="1" ht="12.75">
      <c r="A325" s="26" t="s">
        <v>497</v>
      </c>
      <c r="B325" s="27" t="s">
        <v>297</v>
      </c>
      <c r="C325" s="70">
        <v>7840</v>
      </c>
      <c r="D325" s="75">
        <v>8617430.97</v>
      </c>
      <c r="E325" s="28">
        <v>482750</v>
      </c>
      <c r="F325" s="29">
        <f t="shared" si="28"/>
        <v>139949.5780524081</v>
      </c>
      <c r="G325" s="30">
        <f t="shared" si="29"/>
        <v>0.007228953518456296</v>
      </c>
      <c r="H325" s="7">
        <f t="shared" si="30"/>
        <v>17.85071148627654</v>
      </c>
      <c r="I325" s="7">
        <f t="shared" si="34"/>
        <v>57629.578052408084</v>
      </c>
      <c r="J325" s="7">
        <f t="shared" si="31"/>
        <v>57629.578052408084</v>
      </c>
      <c r="K325" s="7">
        <f>J325/$J$500</f>
        <v>0.01012852808347503</v>
      </c>
      <c r="L325" s="31">
        <f>$B$509*G325</f>
        <v>786490.9272375394</v>
      </c>
      <c r="M325" s="10">
        <f t="shared" si="32"/>
        <v>298997.8372263992</v>
      </c>
      <c r="N325" s="32">
        <f t="shared" si="33"/>
        <v>1085488.7644639388</v>
      </c>
      <c r="O325" s="96">
        <v>0</v>
      </c>
    </row>
    <row r="326" spans="1:15" s="4" customFormat="1" ht="12.75">
      <c r="A326" s="9" t="s">
        <v>489</v>
      </c>
      <c r="B326" s="27" t="s">
        <v>59</v>
      </c>
      <c r="C326" s="8">
        <v>147</v>
      </c>
      <c r="D326" s="76">
        <v>449978.79</v>
      </c>
      <c r="E326" s="28">
        <v>41500</v>
      </c>
      <c r="F326" s="29">
        <f t="shared" si="28"/>
        <v>1593.9007742168674</v>
      </c>
      <c r="G326" s="30">
        <f t="shared" si="29"/>
        <v>8.233132796963783E-05</v>
      </c>
      <c r="H326" s="7">
        <f t="shared" si="30"/>
        <v>10.842862409638554</v>
      </c>
      <c r="I326" s="7">
        <f t="shared" si="34"/>
        <v>50.4007742168675</v>
      </c>
      <c r="J326" s="7">
        <f t="shared" si="31"/>
        <v>50.4007742168675</v>
      </c>
      <c r="K326" s="7">
        <f>J326/$J$500</f>
        <v>8.8580495352611E-06</v>
      </c>
      <c r="L326" s="31">
        <f>$B$509*G326</f>
        <v>8957.429634900465</v>
      </c>
      <c r="M326" s="10">
        <f t="shared" si="32"/>
        <v>261.49284785106545</v>
      </c>
      <c r="N326" s="32">
        <f t="shared" si="33"/>
        <v>9218.92248275153</v>
      </c>
      <c r="O326" s="96">
        <v>0</v>
      </c>
    </row>
    <row r="327" spans="1:15" s="4" customFormat="1" ht="12.75">
      <c r="A327" s="26" t="s">
        <v>492</v>
      </c>
      <c r="B327" s="27" t="s">
        <v>141</v>
      </c>
      <c r="C327" s="70">
        <v>2225</v>
      </c>
      <c r="D327" s="75">
        <v>2692486.86</v>
      </c>
      <c r="E327" s="28">
        <v>226600</v>
      </c>
      <c r="F327" s="29">
        <f aca="true" t="shared" si="35" ref="F327:F390">(C327*D327)/E327</f>
        <v>26437.70195719329</v>
      </c>
      <c r="G327" s="30">
        <f aca="true" t="shared" si="36" ref="G327:G390">F327/$F$500</f>
        <v>0.0013656126816744114</v>
      </c>
      <c r="H327" s="7">
        <f aca="true" t="shared" si="37" ref="H327:H390">D327/E327</f>
        <v>11.882113239187996</v>
      </c>
      <c r="I327" s="7">
        <f t="shared" si="34"/>
        <v>3075.201957193291</v>
      </c>
      <c r="J327" s="7">
        <f aca="true" t="shared" si="38" ref="J327:J390">IF(I327&gt;0,I327,0)</f>
        <v>3075.201957193291</v>
      </c>
      <c r="K327" s="7">
        <f>J327/$J$500</f>
        <v>0.0005404736671412801</v>
      </c>
      <c r="L327" s="31">
        <f>$B$509*G327</f>
        <v>148575.0297764823</v>
      </c>
      <c r="M327" s="10">
        <f aca="true" t="shared" si="39" ref="M327:M390">$G$509*K327</f>
        <v>15954.979462091742</v>
      </c>
      <c r="N327" s="32">
        <f aca="true" t="shared" si="40" ref="N327:N390">L327+M327</f>
        <v>164530.00923857404</v>
      </c>
      <c r="O327" s="96">
        <v>0</v>
      </c>
    </row>
    <row r="328" spans="1:15" s="4" customFormat="1" ht="12.75">
      <c r="A328" s="26" t="s">
        <v>497</v>
      </c>
      <c r="B328" s="27" t="s">
        <v>298</v>
      </c>
      <c r="C328" s="70">
        <v>10362</v>
      </c>
      <c r="D328" s="75">
        <v>8378389.75</v>
      </c>
      <c r="E328" s="28">
        <v>388950</v>
      </c>
      <c r="F328" s="29">
        <f t="shared" si="35"/>
        <v>223208.31620902428</v>
      </c>
      <c r="G328" s="30">
        <f t="shared" si="36"/>
        <v>0.011529599197531609</v>
      </c>
      <c r="H328" s="7">
        <f t="shared" si="37"/>
        <v>21.541045764237047</v>
      </c>
      <c r="I328" s="7">
        <f aca="true" t="shared" si="41" ref="I328:I391">(H328-10.5)*C328</f>
        <v>114407.31620902428</v>
      </c>
      <c r="J328" s="7">
        <f t="shared" si="38"/>
        <v>114407.31620902428</v>
      </c>
      <c r="K328" s="7">
        <f>J328/$J$500</f>
        <v>0.0201073433875279</v>
      </c>
      <c r="L328" s="31">
        <f>$B$509*G328</f>
        <v>1254389.745402628</v>
      </c>
      <c r="M328" s="10">
        <f t="shared" si="39"/>
        <v>593576.0986878447</v>
      </c>
      <c r="N328" s="32">
        <f t="shared" si="40"/>
        <v>1847965.844090473</v>
      </c>
      <c r="O328" s="96">
        <v>0</v>
      </c>
    </row>
    <row r="329" spans="1:15" s="4" customFormat="1" ht="12.75">
      <c r="A329" s="26" t="s">
        <v>497</v>
      </c>
      <c r="B329" s="27" t="s">
        <v>299</v>
      </c>
      <c r="C329" s="70">
        <v>3733</v>
      </c>
      <c r="D329" s="75">
        <v>4513299.5</v>
      </c>
      <c r="E329" s="28">
        <v>331750</v>
      </c>
      <c r="F329" s="29">
        <f t="shared" si="35"/>
        <v>50785.67304747551</v>
      </c>
      <c r="G329" s="30">
        <f t="shared" si="36"/>
        <v>0.0026232824348083276</v>
      </c>
      <c r="H329" s="7">
        <f t="shared" si="37"/>
        <v>13.60451996985682</v>
      </c>
      <c r="I329" s="7">
        <f t="shared" si="41"/>
        <v>11589.173047475511</v>
      </c>
      <c r="J329" s="7">
        <f t="shared" si="38"/>
        <v>11589.173047475511</v>
      </c>
      <c r="K329" s="7">
        <f>J329/$J$500</f>
        <v>0.0020368232536573773</v>
      </c>
      <c r="L329" s="31">
        <f>$B$509*G329</f>
        <v>285406.15585517476</v>
      </c>
      <c r="M329" s="10">
        <f t="shared" si="39"/>
        <v>60127.764136785365</v>
      </c>
      <c r="N329" s="32">
        <f t="shared" si="40"/>
        <v>345533.9199919601</v>
      </c>
      <c r="O329" s="96">
        <v>0</v>
      </c>
    </row>
    <row r="330" spans="1:15" s="4" customFormat="1" ht="12.75">
      <c r="A330" s="26" t="s">
        <v>492</v>
      </c>
      <c r="B330" s="27" t="s">
        <v>142</v>
      </c>
      <c r="C330" s="70">
        <v>67</v>
      </c>
      <c r="D330" s="75">
        <v>130394.7</v>
      </c>
      <c r="E330" s="28">
        <v>15100</v>
      </c>
      <c r="F330" s="29">
        <f t="shared" si="35"/>
        <v>578.5725099337749</v>
      </c>
      <c r="G330" s="30">
        <f t="shared" si="36"/>
        <v>2.988557621661143E-05</v>
      </c>
      <c r="H330" s="7">
        <f t="shared" si="37"/>
        <v>8.63541059602649</v>
      </c>
      <c r="I330" s="7">
        <f t="shared" si="41"/>
        <v>-124.92749006622513</v>
      </c>
      <c r="J330" s="7">
        <f t="shared" si="38"/>
        <v>0</v>
      </c>
      <c r="K330" s="7">
        <f>J330/$J$500</f>
        <v>0</v>
      </c>
      <c r="L330" s="31">
        <f>$B$509*G330</f>
        <v>3251.471252321759</v>
      </c>
      <c r="M330" s="10">
        <f t="shared" si="39"/>
        <v>0</v>
      </c>
      <c r="N330" s="32">
        <f t="shared" si="40"/>
        <v>3251.471252321759</v>
      </c>
      <c r="O330" s="96">
        <v>0</v>
      </c>
    </row>
    <row r="331" spans="1:15" s="4" customFormat="1" ht="12.75">
      <c r="A331" s="26" t="s">
        <v>492</v>
      </c>
      <c r="B331" s="27" t="s">
        <v>143</v>
      </c>
      <c r="C331" s="70">
        <v>672</v>
      </c>
      <c r="D331" s="75">
        <v>965465.48</v>
      </c>
      <c r="E331" s="28">
        <v>139350</v>
      </c>
      <c r="F331" s="29">
        <f t="shared" si="35"/>
        <v>4655.850753928956</v>
      </c>
      <c r="G331" s="30">
        <f t="shared" si="36"/>
        <v>0.0002404932487643395</v>
      </c>
      <c r="H331" s="7">
        <f t="shared" si="37"/>
        <v>6.928349336203803</v>
      </c>
      <c r="I331" s="7">
        <f t="shared" si="41"/>
        <v>-2400.149246071044</v>
      </c>
      <c r="J331" s="7">
        <f t="shared" si="38"/>
        <v>0</v>
      </c>
      <c r="K331" s="7">
        <f>J331/$J$500</f>
        <v>0</v>
      </c>
      <c r="L331" s="31">
        <f>$B$509*G331</f>
        <v>26165.026200835866</v>
      </c>
      <c r="M331" s="10">
        <f t="shared" si="39"/>
        <v>0</v>
      </c>
      <c r="N331" s="32">
        <f t="shared" si="40"/>
        <v>26165.026200835866</v>
      </c>
      <c r="O331" s="96">
        <v>0</v>
      </c>
    </row>
    <row r="332" spans="1:15" s="4" customFormat="1" ht="12.75">
      <c r="A332" s="26" t="s">
        <v>496</v>
      </c>
      <c r="B332" s="27" t="s">
        <v>240</v>
      </c>
      <c r="C332" s="70">
        <v>1770</v>
      </c>
      <c r="D332" s="75">
        <v>2826137.57</v>
      </c>
      <c r="E332" s="28">
        <v>275550</v>
      </c>
      <c r="F332" s="29">
        <f t="shared" si="35"/>
        <v>18153.741603701685</v>
      </c>
      <c r="G332" s="30">
        <f t="shared" si="36"/>
        <v>0.0009377131111469446</v>
      </c>
      <c r="H332" s="7">
        <f t="shared" si="37"/>
        <v>10.256351188532026</v>
      </c>
      <c r="I332" s="7">
        <f t="shared" si="41"/>
        <v>-431.258396298314</v>
      </c>
      <c r="J332" s="7">
        <f t="shared" si="38"/>
        <v>0</v>
      </c>
      <c r="K332" s="7">
        <f>J332/$J$500</f>
        <v>0</v>
      </c>
      <c r="L332" s="31">
        <f>$B$509*G332</f>
        <v>102020.6939200583</v>
      </c>
      <c r="M332" s="10">
        <f t="shared" si="39"/>
        <v>0</v>
      </c>
      <c r="N332" s="32">
        <f t="shared" si="40"/>
        <v>102020.6939200583</v>
      </c>
      <c r="O332" s="96">
        <v>0</v>
      </c>
    </row>
    <row r="333" spans="1:15" s="4" customFormat="1" ht="12.75">
      <c r="A333" s="26" t="s">
        <v>494</v>
      </c>
      <c r="B333" s="27" t="s">
        <v>194</v>
      </c>
      <c r="C333" s="70">
        <v>1580</v>
      </c>
      <c r="D333" s="75">
        <v>3131764</v>
      </c>
      <c r="E333" s="28">
        <v>333300</v>
      </c>
      <c r="F333" s="29">
        <f t="shared" si="35"/>
        <v>14846.04596459646</v>
      </c>
      <c r="G333" s="30">
        <f t="shared" si="36"/>
        <v>0.000766857447549745</v>
      </c>
      <c r="H333" s="7">
        <f t="shared" si="37"/>
        <v>9.396231623162317</v>
      </c>
      <c r="I333" s="7">
        <f t="shared" si="41"/>
        <v>-1743.9540354035398</v>
      </c>
      <c r="J333" s="7">
        <f t="shared" si="38"/>
        <v>0</v>
      </c>
      <c r="K333" s="7">
        <f>J333/$J$500</f>
        <v>0</v>
      </c>
      <c r="L333" s="31">
        <f>$B$509*G333</f>
        <v>83432.05187895663</v>
      </c>
      <c r="M333" s="10">
        <f t="shared" si="39"/>
        <v>0</v>
      </c>
      <c r="N333" s="32">
        <f t="shared" si="40"/>
        <v>83432.05187895663</v>
      </c>
      <c r="O333" s="96">
        <v>0</v>
      </c>
    </row>
    <row r="334" spans="1:15" s="4" customFormat="1" ht="12.75">
      <c r="A334" s="9" t="s">
        <v>489</v>
      </c>
      <c r="B334" s="27" t="s">
        <v>60</v>
      </c>
      <c r="C334" s="8">
        <v>66</v>
      </c>
      <c r="D334" s="76">
        <v>158197</v>
      </c>
      <c r="E334" s="28">
        <v>9650</v>
      </c>
      <c r="F334" s="29">
        <f t="shared" si="35"/>
        <v>1081.9691191709844</v>
      </c>
      <c r="G334" s="30">
        <f t="shared" si="36"/>
        <v>5.58880175255917E-05</v>
      </c>
      <c r="H334" s="7">
        <f t="shared" si="37"/>
        <v>16.393471502590675</v>
      </c>
      <c r="I334" s="7">
        <f t="shared" si="41"/>
        <v>388.9691191709845</v>
      </c>
      <c r="J334" s="7">
        <f t="shared" si="38"/>
        <v>388.9691191709845</v>
      </c>
      <c r="K334" s="7">
        <f>J334/$J$500</f>
        <v>6.836219837572177E-05</v>
      </c>
      <c r="L334" s="31">
        <f>$B$509*G334</f>
        <v>6080.4677486094715</v>
      </c>
      <c r="M334" s="10">
        <f t="shared" si="39"/>
        <v>2018.076989462223</v>
      </c>
      <c r="N334" s="32">
        <f t="shared" si="40"/>
        <v>8098.544738071694</v>
      </c>
      <c r="O334" s="96">
        <v>0</v>
      </c>
    </row>
    <row r="335" spans="1:15" s="4" customFormat="1" ht="12.75">
      <c r="A335" s="26" t="s">
        <v>496</v>
      </c>
      <c r="B335" s="27" t="s">
        <v>241</v>
      </c>
      <c r="C335" s="70">
        <v>4110</v>
      </c>
      <c r="D335" s="75">
        <v>5134918.98</v>
      </c>
      <c r="E335" s="28">
        <v>422850</v>
      </c>
      <c r="F335" s="29">
        <f t="shared" si="35"/>
        <v>49910.17383894999</v>
      </c>
      <c r="G335" s="30">
        <f t="shared" si="36"/>
        <v>0.0025780594111168504</v>
      </c>
      <c r="H335" s="7">
        <f t="shared" si="37"/>
        <v>12.143594608017029</v>
      </c>
      <c r="I335" s="7">
        <f t="shared" si="41"/>
        <v>6755.173838949989</v>
      </c>
      <c r="J335" s="7">
        <f t="shared" si="38"/>
        <v>6755.173838949989</v>
      </c>
      <c r="K335" s="7">
        <f>J335/$J$500</f>
        <v>0.0011872370100357143</v>
      </c>
      <c r="L335" s="31">
        <f>$B$509*G335</f>
        <v>280486.0110866703</v>
      </c>
      <c r="M335" s="10">
        <f t="shared" si="39"/>
        <v>35047.66885673912</v>
      </c>
      <c r="N335" s="32">
        <f t="shared" si="40"/>
        <v>315533.6799434094</v>
      </c>
      <c r="O335" s="96">
        <v>0</v>
      </c>
    </row>
    <row r="336" spans="1:15" s="4" customFormat="1" ht="12.75">
      <c r="A336" s="26" t="s">
        <v>501</v>
      </c>
      <c r="B336" s="27" t="s">
        <v>387</v>
      </c>
      <c r="C336" s="70">
        <v>1535</v>
      </c>
      <c r="D336" s="75">
        <v>2051986.4</v>
      </c>
      <c r="E336" s="28">
        <v>177050</v>
      </c>
      <c r="F336" s="29">
        <f t="shared" si="35"/>
        <v>17790.449726066083</v>
      </c>
      <c r="G336" s="30">
        <f t="shared" si="36"/>
        <v>0.0009189476376556489</v>
      </c>
      <c r="H336" s="7">
        <f t="shared" si="37"/>
        <v>11.589869528381813</v>
      </c>
      <c r="I336" s="7">
        <f t="shared" si="41"/>
        <v>1672.9497260660833</v>
      </c>
      <c r="J336" s="7">
        <f t="shared" si="38"/>
        <v>1672.9497260660833</v>
      </c>
      <c r="K336" s="7">
        <f>J336/$J$500</f>
        <v>0.00029402468064737374</v>
      </c>
      <c r="L336" s="31">
        <f>$B$509*G336</f>
        <v>99979.06028546105</v>
      </c>
      <c r="M336" s="10">
        <f t="shared" si="39"/>
        <v>8679.715638857684</v>
      </c>
      <c r="N336" s="32">
        <f t="shared" si="40"/>
        <v>108658.77592431873</v>
      </c>
      <c r="O336" s="96">
        <v>0</v>
      </c>
    </row>
    <row r="337" spans="1:15" s="4" customFormat="1" ht="12.75">
      <c r="A337" s="26" t="s">
        <v>500</v>
      </c>
      <c r="B337" s="27" t="s">
        <v>363</v>
      </c>
      <c r="C337" s="70">
        <v>1986</v>
      </c>
      <c r="D337" s="75">
        <v>1432121.04</v>
      </c>
      <c r="E337" s="28">
        <v>116750</v>
      </c>
      <c r="F337" s="29">
        <f t="shared" si="35"/>
        <v>24361.39088171306</v>
      </c>
      <c r="G337" s="30">
        <f t="shared" si="36"/>
        <v>0.0012583629388500219</v>
      </c>
      <c r="H337" s="7">
        <f t="shared" si="37"/>
        <v>12.26656137044968</v>
      </c>
      <c r="I337" s="7">
        <f t="shared" si="41"/>
        <v>3508.3908817130628</v>
      </c>
      <c r="J337" s="7">
        <f t="shared" si="38"/>
        <v>3508.3908817130628</v>
      </c>
      <c r="K337" s="7">
        <f>J337/$J$500</f>
        <v>0.0006166075958585583</v>
      </c>
      <c r="L337" s="31">
        <f>$B$509*G337</f>
        <v>136906.5428420201</v>
      </c>
      <c r="M337" s="10">
        <f t="shared" si="39"/>
        <v>18202.480761234598</v>
      </c>
      <c r="N337" s="32">
        <f t="shared" si="40"/>
        <v>155109.0236032547</v>
      </c>
      <c r="O337" s="96">
        <v>0</v>
      </c>
    </row>
    <row r="338" spans="1:15" s="4" customFormat="1" ht="12.75">
      <c r="A338" s="26" t="s">
        <v>496</v>
      </c>
      <c r="B338" s="27" t="s">
        <v>242</v>
      </c>
      <c r="C338" s="70">
        <v>5183</v>
      </c>
      <c r="D338" s="75">
        <v>4454201.46</v>
      </c>
      <c r="E338" s="28">
        <v>341750</v>
      </c>
      <c r="F338" s="29">
        <f t="shared" si="35"/>
        <v>67552.67349577177</v>
      </c>
      <c r="G338" s="30">
        <f t="shared" si="36"/>
        <v>0.0034893648379955657</v>
      </c>
      <c r="H338" s="7">
        <f t="shared" si="37"/>
        <v>13.033508295537674</v>
      </c>
      <c r="I338" s="7">
        <f t="shared" si="41"/>
        <v>13131.173495771764</v>
      </c>
      <c r="J338" s="7">
        <f t="shared" si="38"/>
        <v>13131.173495771764</v>
      </c>
      <c r="K338" s="7">
        <f>J338/$J$500</f>
        <v>0.002307833303932196</v>
      </c>
      <c r="L338" s="31">
        <f>$B$509*G338</f>
        <v>379633.61915366707</v>
      </c>
      <c r="M338" s="10">
        <f t="shared" si="39"/>
        <v>68128.07950649771</v>
      </c>
      <c r="N338" s="32">
        <f t="shared" si="40"/>
        <v>447761.6986601648</v>
      </c>
      <c r="O338" s="96">
        <v>0</v>
      </c>
    </row>
    <row r="339" spans="1:15" s="4" customFormat="1" ht="12.75">
      <c r="A339" s="26" t="s">
        <v>498</v>
      </c>
      <c r="B339" s="27" t="s">
        <v>325</v>
      </c>
      <c r="C339" s="70">
        <v>843</v>
      </c>
      <c r="D339" s="75">
        <v>675001.37</v>
      </c>
      <c r="E339" s="28">
        <v>56800</v>
      </c>
      <c r="F339" s="29">
        <f t="shared" si="35"/>
        <v>10018.066107570421</v>
      </c>
      <c r="G339" s="30">
        <f t="shared" si="36"/>
        <v>0.000517473044537006</v>
      </c>
      <c r="H339" s="7">
        <f t="shared" si="37"/>
        <v>11.883826936619718</v>
      </c>
      <c r="I339" s="7">
        <f t="shared" si="41"/>
        <v>1166.566107570422</v>
      </c>
      <c r="J339" s="7">
        <f t="shared" si="38"/>
        <v>1166.566107570422</v>
      </c>
      <c r="K339" s="7">
        <f>J339/$J$500</f>
        <v>0.00020502661968151357</v>
      </c>
      <c r="L339" s="31">
        <f>$B$509*G339</f>
        <v>56299.691729827646</v>
      </c>
      <c r="M339" s="10">
        <f t="shared" si="39"/>
        <v>6052.460471391571</v>
      </c>
      <c r="N339" s="32">
        <f t="shared" si="40"/>
        <v>62352.152201219214</v>
      </c>
      <c r="O339" s="96">
        <v>0</v>
      </c>
    </row>
    <row r="340" spans="1:15" s="4" customFormat="1" ht="12.75">
      <c r="A340" s="26" t="s">
        <v>503</v>
      </c>
      <c r="B340" s="27" t="s">
        <v>461</v>
      </c>
      <c r="C340" s="70">
        <v>1898</v>
      </c>
      <c r="D340" s="75">
        <v>2806734.48</v>
      </c>
      <c r="E340" s="28">
        <v>192000</v>
      </c>
      <c r="F340" s="29">
        <f t="shared" si="35"/>
        <v>27745.7398075</v>
      </c>
      <c r="G340" s="30">
        <f t="shared" si="36"/>
        <v>0.0014331780502295612</v>
      </c>
      <c r="H340" s="7">
        <f t="shared" si="37"/>
        <v>14.61840875</v>
      </c>
      <c r="I340" s="7">
        <f t="shared" si="41"/>
        <v>7816.739807500001</v>
      </c>
      <c r="J340" s="7">
        <f t="shared" si="38"/>
        <v>7816.739807500001</v>
      </c>
      <c r="K340" s="7">
        <f>J340/$J$500</f>
        <v>0.001373809618898862</v>
      </c>
      <c r="L340" s="31">
        <f>$B$509*G340</f>
        <v>155925.96227707382</v>
      </c>
      <c r="M340" s="10">
        <f t="shared" si="39"/>
        <v>40555.360208929036</v>
      </c>
      <c r="N340" s="32">
        <f t="shared" si="40"/>
        <v>196481.32248600287</v>
      </c>
      <c r="O340" s="96">
        <v>0</v>
      </c>
    </row>
    <row r="341" spans="1:15" s="4" customFormat="1" ht="12.75">
      <c r="A341" s="26" t="s">
        <v>497</v>
      </c>
      <c r="B341" s="27" t="s">
        <v>300</v>
      </c>
      <c r="C341" s="70">
        <v>374</v>
      </c>
      <c r="D341" s="75">
        <v>304167.2</v>
      </c>
      <c r="E341" s="28">
        <v>21250</v>
      </c>
      <c r="F341" s="29">
        <f t="shared" si="35"/>
        <v>5353.34272</v>
      </c>
      <c r="G341" s="30">
        <f t="shared" si="36"/>
        <v>0.0002765214888804769</v>
      </c>
      <c r="H341" s="7">
        <f t="shared" si="37"/>
        <v>14.313750588235294</v>
      </c>
      <c r="I341" s="7">
        <f t="shared" si="41"/>
        <v>1426.3427199999999</v>
      </c>
      <c r="J341" s="7">
        <f t="shared" si="38"/>
        <v>1426.3427199999999</v>
      </c>
      <c r="K341" s="7">
        <f>J341/$J$500</f>
        <v>0.0002506829441479226</v>
      </c>
      <c r="L341" s="31">
        <f>$B$509*G341</f>
        <v>30084.802957365435</v>
      </c>
      <c r="M341" s="10">
        <f t="shared" si="39"/>
        <v>7400.251794933958</v>
      </c>
      <c r="N341" s="32">
        <f t="shared" si="40"/>
        <v>37485.054752299395</v>
      </c>
      <c r="O341" s="96">
        <v>0</v>
      </c>
    </row>
    <row r="342" spans="1:15" s="4" customFormat="1" ht="12.75">
      <c r="A342" s="26" t="s">
        <v>497</v>
      </c>
      <c r="B342" s="27" t="s">
        <v>301</v>
      </c>
      <c r="C342" s="70">
        <v>1017</v>
      </c>
      <c r="D342" s="75">
        <v>709153</v>
      </c>
      <c r="E342" s="28">
        <v>38250</v>
      </c>
      <c r="F342" s="29">
        <f t="shared" si="35"/>
        <v>18855.126823529412</v>
      </c>
      <c r="G342" s="30">
        <f t="shared" si="36"/>
        <v>0.0009739424533373738</v>
      </c>
      <c r="H342" s="7">
        <f t="shared" si="37"/>
        <v>18.5399477124183</v>
      </c>
      <c r="I342" s="7">
        <f t="shared" si="41"/>
        <v>8176.626823529411</v>
      </c>
      <c r="J342" s="7">
        <f t="shared" si="38"/>
        <v>8176.626823529411</v>
      </c>
      <c r="K342" s="7">
        <f>J342/$J$500</f>
        <v>0.0014370605721752687</v>
      </c>
      <c r="L342" s="31">
        <f>$B$509*G342</f>
        <v>105962.35004771336</v>
      </c>
      <c r="M342" s="10">
        <f t="shared" si="39"/>
        <v>42422.55138185069</v>
      </c>
      <c r="N342" s="32">
        <f t="shared" si="40"/>
        <v>148384.90142956405</v>
      </c>
      <c r="O342" s="96">
        <v>0</v>
      </c>
    </row>
    <row r="343" spans="1:15" s="4" customFormat="1" ht="12.75">
      <c r="A343" s="26" t="s">
        <v>502</v>
      </c>
      <c r="B343" s="27" t="s">
        <v>427</v>
      </c>
      <c r="C343" s="70">
        <v>840</v>
      </c>
      <c r="D343" s="75">
        <v>1191670.98</v>
      </c>
      <c r="E343" s="28">
        <v>77850</v>
      </c>
      <c r="F343" s="29">
        <f t="shared" si="35"/>
        <v>12858.106913294796</v>
      </c>
      <c r="G343" s="30">
        <f t="shared" si="36"/>
        <v>0.0006641724720080372</v>
      </c>
      <c r="H343" s="7">
        <f t="shared" si="37"/>
        <v>15.30727013487476</v>
      </c>
      <c r="I343" s="7">
        <f t="shared" si="41"/>
        <v>4038.106913294798</v>
      </c>
      <c r="J343" s="7">
        <f t="shared" si="38"/>
        <v>4038.106913294798</v>
      </c>
      <c r="K343" s="7">
        <f>J343/$J$500</f>
        <v>0.0007097063809522722</v>
      </c>
      <c r="L343" s="31">
        <f>$B$509*G343</f>
        <v>72260.19949105971</v>
      </c>
      <c r="M343" s="10">
        <f t="shared" si="39"/>
        <v>20950.790798192636</v>
      </c>
      <c r="N343" s="32">
        <f t="shared" si="40"/>
        <v>93210.99028925235</v>
      </c>
      <c r="O343" s="96">
        <v>0</v>
      </c>
    </row>
    <row r="344" spans="1:15" s="4" customFormat="1" ht="12.75">
      <c r="A344" s="26" t="s">
        <v>492</v>
      </c>
      <c r="B344" s="27" t="s">
        <v>144</v>
      </c>
      <c r="C344" s="70">
        <v>1263</v>
      </c>
      <c r="D344" s="75">
        <v>1624201.26</v>
      </c>
      <c r="E344" s="28">
        <v>192200</v>
      </c>
      <c r="F344" s="29">
        <f t="shared" si="35"/>
        <v>10673.081120603538</v>
      </c>
      <c r="G344" s="30">
        <f t="shared" si="36"/>
        <v>0.0005513071807237851</v>
      </c>
      <c r="H344" s="7">
        <f t="shared" si="37"/>
        <v>8.450578876170656</v>
      </c>
      <c r="I344" s="7">
        <f t="shared" si="41"/>
        <v>-2588.4188793964613</v>
      </c>
      <c r="J344" s="7">
        <f t="shared" si="38"/>
        <v>0</v>
      </c>
      <c r="K344" s="7">
        <f>J344/$J$500</f>
        <v>0</v>
      </c>
      <c r="L344" s="31">
        <f>$B$509*G344</f>
        <v>59980.75581107845</v>
      </c>
      <c r="M344" s="10">
        <f t="shared" si="39"/>
        <v>0</v>
      </c>
      <c r="N344" s="32">
        <f t="shared" si="40"/>
        <v>59980.75581107845</v>
      </c>
      <c r="O344" s="96">
        <v>0</v>
      </c>
    </row>
    <row r="345" spans="1:15" s="4" customFormat="1" ht="12.75">
      <c r="A345" s="26" t="s">
        <v>497</v>
      </c>
      <c r="B345" s="27" t="s">
        <v>311</v>
      </c>
      <c r="C345" s="70">
        <v>631</v>
      </c>
      <c r="D345" s="75">
        <v>112787.5</v>
      </c>
      <c r="E345" s="28">
        <v>8750</v>
      </c>
      <c r="F345" s="29">
        <f t="shared" si="35"/>
        <v>8133.59</v>
      </c>
      <c r="G345" s="30">
        <f t="shared" si="36"/>
        <v>0.0004201323424223731</v>
      </c>
      <c r="H345" s="7">
        <f t="shared" si="37"/>
        <v>12.89</v>
      </c>
      <c r="I345" s="7">
        <f t="shared" si="41"/>
        <v>1508.0900000000004</v>
      </c>
      <c r="J345" s="7">
        <f t="shared" si="38"/>
        <v>1508.0900000000004</v>
      </c>
      <c r="K345" s="7">
        <f>J345/$J$500</f>
        <v>0.00026505021264457444</v>
      </c>
      <c r="L345" s="31">
        <f>$B$509*G345</f>
        <v>45709.282084969505</v>
      </c>
      <c r="M345" s="10">
        <f t="shared" si="39"/>
        <v>7824.37879265227</v>
      </c>
      <c r="N345" s="32">
        <f t="shared" si="40"/>
        <v>53533.660877621776</v>
      </c>
      <c r="O345" s="96">
        <v>0</v>
      </c>
    </row>
    <row r="346" spans="1:15" s="4" customFormat="1" ht="12.75">
      <c r="A346" s="9" t="s">
        <v>489</v>
      </c>
      <c r="B346" s="27" t="s">
        <v>61</v>
      </c>
      <c r="C346" s="8">
        <v>386</v>
      </c>
      <c r="D346" s="76">
        <v>349421.36</v>
      </c>
      <c r="E346" s="28">
        <v>22700</v>
      </c>
      <c r="F346" s="29">
        <f t="shared" si="35"/>
        <v>5941.7024211453745</v>
      </c>
      <c r="G346" s="30">
        <f t="shared" si="36"/>
        <v>0.0003069126125330256</v>
      </c>
      <c r="H346" s="7">
        <f t="shared" si="37"/>
        <v>15.393011453744492</v>
      </c>
      <c r="I346" s="7">
        <f t="shared" si="41"/>
        <v>1888.702421145374</v>
      </c>
      <c r="J346" s="7">
        <f t="shared" si="38"/>
        <v>1888.702421145374</v>
      </c>
      <c r="K346" s="7">
        <f>J346/$J$500</f>
        <v>0.000331943702528963</v>
      </c>
      <c r="L346" s="31">
        <f>$B$509*G346</f>
        <v>33391.276426901306</v>
      </c>
      <c r="M346" s="10">
        <f t="shared" si="39"/>
        <v>9799.098972634827</v>
      </c>
      <c r="N346" s="32">
        <f t="shared" si="40"/>
        <v>43190.37539953613</v>
      </c>
      <c r="O346" s="96">
        <v>0</v>
      </c>
    </row>
    <row r="347" spans="1:15" s="4" customFormat="1" ht="12.75">
      <c r="A347" s="26" t="s">
        <v>502</v>
      </c>
      <c r="B347" s="27" t="s">
        <v>428</v>
      </c>
      <c r="C347" s="70">
        <v>889</v>
      </c>
      <c r="D347" s="75">
        <v>1201106.27</v>
      </c>
      <c r="E347" s="28">
        <v>98700</v>
      </c>
      <c r="F347" s="29">
        <f t="shared" si="35"/>
        <v>10818.474914184397</v>
      </c>
      <c r="G347" s="30">
        <f t="shared" si="36"/>
        <v>0.0005588173496738799</v>
      </c>
      <c r="H347" s="7">
        <f t="shared" si="37"/>
        <v>12.169263120567376</v>
      </c>
      <c r="I347" s="7">
        <f t="shared" si="41"/>
        <v>1483.974914184397</v>
      </c>
      <c r="J347" s="7">
        <f t="shared" si="38"/>
        <v>1483.974914184397</v>
      </c>
      <c r="K347" s="7">
        <f>J347/$J$500</f>
        <v>0.00026081193202248437</v>
      </c>
      <c r="L347" s="31">
        <f>$B$509*G347</f>
        <v>60797.84222976827</v>
      </c>
      <c r="M347" s="10">
        <f t="shared" si="39"/>
        <v>7699.263205360666</v>
      </c>
      <c r="N347" s="32">
        <f t="shared" si="40"/>
        <v>68497.10543512893</v>
      </c>
      <c r="O347" s="96">
        <v>0</v>
      </c>
    </row>
    <row r="348" spans="1:15" s="4" customFormat="1" ht="12.75">
      <c r="A348" s="26" t="s">
        <v>496</v>
      </c>
      <c r="B348" s="27" t="s">
        <v>243</v>
      </c>
      <c r="C348" s="70">
        <v>1541</v>
      </c>
      <c r="D348" s="75">
        <v>1848973.09</v>
      </c>
      <c r="E348" s="28">
        <v>124850</v>
      </c>
      <c r="F348" s="29">
        <f t="shared" si="35"/>
        <v>22821.526084821788</v>
      </c>
      <c r="G348" s="30">
        <f t="shared" si="36"/>
        <v>0.0011788227844862437</v>
      </c>
      <c r="H348" s="7">
        <f t="shared" si="37"/>
        <v>14.80955618742491</v>
      </c>
      <c r="I348" s="7">
        <f t="shared" si="41"/>
        <v>6641.026084821786</v>
      </c>
      <c r="J348" s="7">
        <f t="shared" si="38"/>
        <v>6641.026084821786</v>
      </c>
      <c r="K348" s="7">
        <f>J348/$J$500</f>
        <v>0.0011671752852682397</v>
      </c>
      <c r="L348" s="31">
        <f>$B$509*G348</f>
        <v>128252.78547610696</v>
      </c>
      <c r="M348" s="10">
        <f t="shared" si="39"/>
        <v>34455.439436326815</v>
      </c>
      <c r="N348" s="32">
        <f t="shared" si="40"/>
        <v>162708.22491243377</v>
      </c>
      <c r="O348" s="96">
        <v>0</v>
      </c>
    </row>
    <row r="349" spans="1:15" s="4" customFormat="1" ht="12.75">
      <c r="A349" s="26" t="s">
        <v>491</v>
      </c>
      <c r="B349" s="27" t="s">
        <v>114</v>
      </c>
      <c r="C349" s="71">
        <v>1028</v>
      </c>
      <c r="D349" s="75">
        <v>1356585.67</v>
      </c>
      <c r="E349" s="28">
        <v>79950</v>
      </c>
      <c r="F349" s="29">
        <f t="shared" si="35"/>
        <v>17443.027751844904</v>
      </c>
      <c r="G349" s="30">
        <f t="shared" si="36"/>
        <v>0.000901001907930085</v>
      </c>
      <c r="H349" s="7">
        <f t="shared" si="37"/>
        <v>16.9679258286429</v>
      </c>
      <c r="I349" s="7">
        <f t="shared" si="41"/>
        <v>6649.027751844902</v>
      </c>
      <c r="J349" s="7">
        <f t="shared" si="38"/>
        <v>6649.027751844902</v>
      </c>
      <c r="K349" s="7">
        <f>J349/$J$500</f>
        <v>0.0011685815962616075</v>
      </c>
      <c r="L349" s="31">
        <f>$B$509*G349</f>
        <v>98026.6125935817</v>
      </c>
      <c r="M349" s="10">
        <f t="shared" si="39"/>
        <v>34496.95424894512</v>
      </c>
      <c r="N349" s="32">
        <f t="shared" si="40"/>
        <v>132523.5668425268</v>
      </c>
      <c r="O349" s="96">
        <v>0</v>
      </c>
    </row>
    <row r="350" spans="1:15" s="4" customFormat="1" ht="12.75">
      <c r="A350" s="26" t="s">
        <v>499</v>
      </c>
      <c r="B350" s="27" t="s">
        <v>336</v>
      </c>
      <c r="C350" s="70">
        <v>2216</v>
      </c>
      <c r="D350" s="75">
        <v>4636848.92</v>
      </c>
      <c r="E350" s="28">
        <v>609150</v>
      </c>
      <c r="F350" s="29">
        <f t="shared" si="35"/>
        <v>16868.188798686693</v>
      </c>
      <c r="G350" s="30">
        <f t="shared" si="36"/>
        <v>0.0008713091848021692</v>
      </c>
      <c r="H350" s="7">
        <f t="shared" si="37"/>
        <v>7.611998555364032</v>
      </c>
      <c r="I350" s="7">
        <f t="shared" si="41"/>
        <v>-6399.811201313305</v>
      </c>
      <c r="J350" s="7">
        <f t="shared" si="38"/>
        <v>0</v>
      </c>
      <c r="K350" s="7">
        <f>J350/$J$500</f>
        <v>0</v>
      </c>
      <c r="L350" s="31">
        <f>$B$509*G350</f>
        <v>94796.12324467952</v>
      </c>
      <c r="M350" s="10">
        <f t="shared" si="39"/>
        <v>0</v>
      </c>
      <c r="N350" s="32">
        <f t="shared" si="40"/>
        <v>94796.12324467952</v>
      </c>
      <c r="O350" s="96">
        <v>0</v>
      </c>
    </row>
    <row r="351" spans="1:15" s="4" customFormat="1" ht="12.75">
      <c r="A351" s="26" t="s">
        <v>500</v>
      </c>
      <c r="B351" s="27" t="s">
        <v>364</v>
      </c>
      <c r="C351" s="70">
        <v>4215</v>
      </c>
      <c r="D351" s="75">
        <v>3799752.83</v>
      </c>
      <c r="E351" s="28">
        <v>244900</v>
      </c>
      <c r="F351" s="29">
        <f t="shared" si="35"/>
        <v>65397.95091241323</v>
      </c>
      <c r="G351" s="30">
        <f t="shared" si="36"/>
        <v>0.0033780648282561014</v>
      </c>
      <c r="H351" s="7">
        <f t="shared" si="37"/>
        <v>15.515528093099224</v>
      </c>
      <c r="I351" s="7">
        <f t="shared" si="41"/>
        <v>21140.45091241323</v>
      </c>
      <c r="J351" s="7">
        <f t="shared" si="38"/>
        <v>21140.45091241323</v>
      </c>
      <c r="K351" s="7">
        <f>J351/$J$500</f>
        <v>0.003715481841095235</v>
      </c>
      <c r="L351" s="31">
        <f>$B$509*G351</f>
        <v>367524.4739450212</v>
      </c>
      <c r="M351" s="10">
        <f t="shared" si="39"/>
        <v>109682.37690468896</v>
      </c>
      <c r="N351" s="32">
        <f t="shared" si="40"/>
        <v>477206.8508497102</v>
      </c>
      <c r="O351" s="96">
        <v>0</v>
      </c>
    </row>
    <row r="352" spans="1:15" s="4" customFormat="1" ht="12.75">
      <c r="A352" s="26" t="s">
        <v>493</v>
      </c>
      <c r="B352" s="27" t="s">
        <v>173</v>
      </c>
      <c r="C352" s="70">
        <v>2666</v>
      </c>
      <c r="D352" s="75">
        <v>2103246.6</v>
      </c>
      <c r="E352" s="28">
        <v>187550</v>
      </c>
      <c r="F352" s="29">
        <f t="shared" si="35"/>
        <v>29897.389685950417</v>
      </c>
      <c r="G352" s="30">
        <f t="shared" si="36"/>
        <v>0.0015443193425133115</v>
      </c>
      <c r="H352" s="7">
        <f t="shared" si="37"/>
        <v>11.214324713409757</v>
      </c>
      <c r="I352" s="7">
        <f t="shared" si="41"/>
        <v>1904.3896859504134</v>
      </c>
      <c r="J352" s="7">
        <f t="shared" si="38"/>
        <v>1904.3896859504134</v>
      </c>
      <c r="K352" s="7">
        <f>J352/$J$500</f>
        <v>0.0003347007746349961</v>
      </c>
      <c r="L352" s="31">
        <f>$B$509*G352</f>
        <v>168017.8394484312</v>
      </c>
      <c r="M352" s="10">
        <f t="shared" si="39"/>
        <v>9880.488745165161</v>
      </c>
      <c r="N352" s="32">
        <f t="shared" si="40"/>
        <v>177898.32819359636</v>
      </c>
      <c r="O352" s="96">
        <v>0</v>
      </c>
    </row>
    <row r="353" spans="1:15" s="4" customFormat="1" ht="12.75">
      <c r="A353" s="26" t="s">
        <v>502</v>
      </c>
      <c r="B353" s="34" t="s">
        <v>475</v>
      </c>
      <c r="C353" s="70">
        <v>749</v>
      </c>
      <c r="D353" s="75">
        <v>23202</v>
      </c>
      <c r="E353" s="35">
        <v>1800</v>
      </c>
      <c r="F353" s="29">
        <f t="shared" si="35"/>
        <v>9654.61</v>
      </c>
      <c r="G353" s="30">
        <f t="shared" si="36"/>
        <v>0.000498699087914988</v>
      </c>
      <c r="H353" s="7">
        <f t="shared" si="37"/>
        <v>12.89</v>
      </c>
      <c r="I353" s="7">
        <f t="shared" si="41"/>
        <v>1790.1100000000004</v>
      </c>
      <c r="J353" s="7">
        <f t="shared" si="38"/>
        <v>1790.1100000000004</v>
      </c>
      <c r="K353" s="7">
        <f>J353/$J$500</f>
        <v>0.0003146158625527516</v>
      </c>
      <c r="L353" s="31">
        <f>$B$509*G353</f>
        <v>54257.13515315715</v>
      </c>
      <c r="M353" s="10">
        <f t="shared" si="39"/>
        <v>9287.574826777416</v>
      </c>
      <c r="N353" s="32">
        <f t="shared" si="40"/>
        <v>63544.70997993457</v>
      </c>
      <c r="O353" s="96">
        <v>0</v>
      </c>
    </row>
    <row r="354" spans="1:15" s="4" customFormat="1" ht="12.75">
      <c r="A354" s="26" t="s">
        <v>500</v>
      </c>
      <c r="B354" s="27" t="s">
        <v>365</v>
      </c>
      <c r="C354" s="70">
        <v>93</v>
      </c>
      <c r="D354" s="75">
        <v>768271.2</v>
      </c>
      <c r="E354" s="28">
        <v>102000</v>
      </c>
      <c r="F354" s="29">
        <f t="shared" si="35"/>
        <v>700.4825647058823</v>
      </c>
      <c r="G354" s="30">
        <f t="shared" si="36"/>
        <v>3.618271645557667E-05</v>
      </c>
      <c r="H354" s="7">
        <f t="shared" si="37"/>
        <v>7.532070588235293</v>
      </c>
      <c r="I354" s="7">
        <f t="shared" si="41"/>
        <v>-276.0174352941177</v>
      </c>
      <c r="J354" s="7">
        <f t="shared" si="38"/>
        <v>0</v>
      </c>
      <c r="K354" s="7">
        <f>J354/$J$500</f>
        <v>0</v>
      </c>
      <c r="L354" s="31">
        <f>$B$509*G354</f>
        <v>3936.5833716408224</v>
      </c>
      <c r="M354" s="10">
        <f t="shared" si="39"/>
        <v>0</v>
      </c>
      <c r="N354" s="32">
        <f t="shared" si="40"/>
        <v>3936.5833716408224</v>
      </c>
      <c r="O354" s="96">
        <v>0</v>
      </c>
    </row>
    <row r="355" spans="1:15" s="4" customFormat="1" ht="12.75">
      <c r="A355" s="26" t="s">
        <v>497</v>
      </c>
      <c r="B355" s="27" t="s">
        <v>302</v>
      </c>
      <c r="C355" s="70">
        <v>1380</v>
      </c>
      <c r="D355" s="75">
        <v>830363.45</v>
      </c>
      <c r="E355" s="28">
        <v>72400</v>
      </c>
      <c r="F355" s="29">
        <f t="shared" si="35"/>
        <v>15827.369627071823</v>
      </c>
      <c r="G355" s="30">
        <f t="shared" si="36"/>
        <v>0.0008175467260836121</v>
      </c>
      <c r="H355" s="7">
        <f t="shared" si="37"/>
        <v>11.469108425414364</v>
      </c>
      <c r="I355" s="7">
        <f t="shared" si="41"/>
        <v>1337.3696270718217</v>
      </c>
      <c r="J355" s="7">
        <f t="shared" si="38"/>
        <v>1337.3696270718217</v>
      </c>
      <c r="K355" s="7">
        <f>J355/$J$500</f>
        <v>0.00023504572276175924</v>
      </c>
      <c r="L355" s="31">
        <f>$B$509*G355</f>
        <v>88946.91064424253</v>
      </c>
      <c r="M355" s="10">
        <f t="shared" si="39"/>
        <v>6938.635325476619</v>
      </c>
      <c r="N355" s="32">
        <f t="shared" si="40"/>
        <v>95885.54596971914</v>
      </c>
      <c r="O355" s="96">
        <v>0</v>
      </c>
    </row>
    <row r="356" spans="1:15" s="4" customFormat="1" ht="12.75">
      <c r="A356" s="9" t="s">
        <v>488</v>
      </c>
      <c r="B356" s="27" t="s">
        <v>10</v>
      </c>
      <c r="C356" s="8">
        <v>5376</v>
      </c>
      <c r="D356" s="76">
        <v>8527043.67</v>
      </c>
      <c r="E356" s="28">
        <v>652000</v>
      </c>
      <c r="F356" s="29">
        <f t="shared" si="35"/>
        <v>70308.87541398773</v>
      </c>
      <c r="G356" s="30">
        <f t="shared" si="36"/>
        <v>0.0036317336527611375</v>
      </c>
      <c r="H356" s="7">
        <f t="shared" si="37"/>
        <v>13.078287837423312</v>
      </c>
      <c r="I356" s="7">
        <f t="shared" si="41"/>
        <v>13860.875413987727</v>
      </c>
      <c r="J356" s="7">
        <f t="shared" si="38"/>
        <v>13860.875413987727</v>
      </c>
      <c r="K356" s="7">
        <f>J356/$J$500</f>
        <v>0.0024360800588276565</v>
      </c>
      <c r="L356" s="31">
        <f>$B$509*G356</f>
        <v>395122.96776392</v>
      </c>
      <c r="M356" s="10">
        <f t="shared" si="39"/>
        <v>71913.97041078504</v>
      </c>
      <c r="N356" s="32">
        <f t="shared" si="40"/>
        <v>467036.9381747051</v>
      </c>
      <c r="O356" s="96">
        <v>0</v>
      </c>
    </row>
    <row r="357" spans="1:15" s="4" customFormat="1" ht="12.75">
      <c r="A357" s="9" t="s">
        <v>489</v>
      </c>
      <c r="B357" s="27" t="s">
        <v>62</v>
      </c>
      <c r="C357" s="8">
        <v>391</v>
      </c>
      <c r="D357" s="76">
        <v>883610</v>
      </c>
      <c r="E357" s="28">
        <v>69750</v>
      </c>
      <c r="F357" s="29">
        <f t="shared" si="35"/>
        <v>4953.28329749104</v>
      </c>
      <c r="G357" s="30">
        <f t="shared" si="36"/>
        <v>0.0002558568251481236</v>
      </c>
      <c r="H357" s="7">
        <f t="shared" si="37"/>
        <v>12.668243727598567</v>
      </c>
      <c r="I357" s="7">
        <f t="shared" si="41"/>
        <v>847.7832974910395</v>
      </c>
      <c r="J357" s="7">
        <f t="shared" si="38"/>
        <v>847.7832974910395</v>
      </c>
      <c r="K357" s="7">
        <f>J357/$J$500</f>
        <v>0.0001489998231382202</v>
      </c>
      <c r="L357" s="31">
        <f>$B$509*G357</f>
        <v>27836.54247285465</v>
      </c>
      <c r="M357" s="10">
        <f t="shared" si="39"/>
        <v>4398.529035835858</v>
      </c>
      <c r="N357" s="32">
        <f t="shared" si="40"/>
        <v>32235.071508690507</v>
      </c>
      <c r="O357" s="96">
        <v>0</v>
      </c>
    </row>
    <row r="358" spans="1:15" s="4" customFormat="1" ht="12.75">
      <c r="A358" s="26" t="s">
        <v>496</v>
      </c>
      <c r="B358" s="27" t="s">
        <v>244</v>
      </c>
      <c r="C358" s="70">
        <v>1498</v>
      </c>
      <c r="D358" s="75">
        <v>1714075.23</v>
      </c>
      <c r="E358" s="28">
        <v>120550</v>
      </c>
      <c r="F358" s="29">
        <f t="shared" si="35"/>
        <v>21299.748606719204</v>
      </c>
      <c r="G358" s="30">
        <f t="shared" si="36"/>
        <v>0.0011002169122304685</v>
      </c>
      <c r="H358" s="7">
        <f t="shared" si="37"/>
        <v>14.218790792202405</v>
      </c>
      <c r="I358" s="7">
        <f t="shared" si="41"/>
        <v>5570.748606719203</v>
      </c>
      <c r="J358" s="7">
        <f t="shared" si="38"/>
        <v>5570.748606719203</v>
      </c>
      <c r="K358" s="7">
        <f>J358/$J$500</f>
        <v>0.0009790716089891128</v>
      </c>
      <c r="L358" s="31">
        <f>$B$509*G358</f>
        <v>119700.67552009189</v>
      </c>
      <c r="M358" s="10">
        <f t="shared" si="39"/>
        <v>28902.55041649431</v>
      </c>
      <c r="N358" s="32">
        <f t="shared" si="40"/>
        <v>148603.22593658618</v>
      </c>
      <c r="O358" s="96">
        <v>0</v>
      </c>
    </row>
    <row r="359" spans="1:15" s="4" customFormat="1" ht="12.75">
      <c r="A359" s="26" t="s">
        <v>490</v>
      </c>
      <c r="B359" s="27" t="s">
        <v>92</v>
      </c>
      <c r="C359" s="70">
        <v>66194</v>
      </c>
      <c r="D359" s="75">
        <v>133291871.94</v>
      </c>
      <c r="E359" s="28">
        <v>7552150</v>
      </c>
      <c r="F359" s="29">
        <f t="shared" si="35"/>
        <v>1168292.7604981838</v>
      </c>
      <c r="G359" s="30">
        <f t="shared" si="36"/>
        <v>0.06034697766954106</v>
      </c>
      <c r="H359" s="7">
        <f t="shared" si="37"/>
        <v>17.649526550717344</v>
      </c>
      <c r="I359" s="7">
        <f t="shared" si="41"/>
        <v>473255.76049818384</v>
      </c>
      <c r="J359" s="7">
        <f t="shared" si="38"/>
        <v>473255.76049818384</v>
      </c>
      <c r="K359" s="7">
        <f>J359/$J$500</f>
        <v>0.08317576534246192</v>
      </c>
      <c r="L359" s="31">
        <f>$B$509*G359</f>
        <v>6565590.759730845</v>
      </c>
      <c r="M359" s="10">
        <f t="shared" si="39"/>
        <v>2455378.8805326675</v>
      </c>
      <c r="N359" s="32">
        <f t="shared" si="40"/>
        <v>9020969.640263513</v>
      </c>
      <c r="O359" s="96">
        <v>0</v>
      </c>
    </row>
    <row r="360" spans="1:15" s="4" customFormat="1" ht="12.75">
      <c r="A360" s="26" t="s">
        <v>490</v>
      </c>
      <c r="B360" s="27" t="s">
        <v>93</v>
      </c>
      <c r="C360" s="70">
        <v>1474</v>
      </c>
      <c r="D360" s="75">
        <v>2609476.74</v>
      </c>
      <c r="E360" s="28">
        <v>184350</v>
      </c>
      <c r="F360" s="29">
        <f t="shared" si="35"/>
        <v>20864.489909194468</v>
      </c>
      <c r="G360" s="30">
        <f t="shared" si="36"/>
        <v>0.0010777340656460232</v>
      </c>
      <c r="H360" s="7">
        <f t="shared" si="37"/>
        <v>14.155013506916193</v>
      </c>
      <c r="I360" s="7">
        <f t="shared" si="41"/>
        <v>5387.489909194468</v>
      </c>
      <c r="J360" s="7">
        <f t="shared" si="38"/>
        <v>5387.489909194468</v>
      </c>
      <c r="K360" s="7">
        <f>J360/$J$500</f>
        <v>0.0009468634803310761</v>
      </c>
      <c r="L360" s="31">
        <f>$B$509*G360</f>
        <v>117254.60157425806</v>
      </c>
      <c r="M360" s="10">
        <f t="shared" si="39"/>
        <v>27951.754730241093</v>
      </c>
      <c r="N360" s="32">
        <f t="shared" si="40"/>
        <v>145206.35630449915</v>
      </c>
      <c r="O360" s="96">
        <v>0</v>
      </c>
    </row>
    <row r="361" spans="1:15" s="4" customFormat="1" ht="12.75">
      <c r="A361" s="9" t="s">
        <v>489</v>
      </c>
      <c r="B361" s="27" t="s">
        <v>63</v>
      </c>
      <c r="C361" s="8">
        <v>9692</v>
      </c>
      <c r="D361" s="76">
        <v>11916837.03</v>
      </c>
      <c r="E361" s="28">
        <v>571950</v>
      </c>
      <c r="F361" s="29">
        <f t="shared" si="35"/>
        <v>201937.20516611592</v>
      </c>
      <c r="G361" s="30">
        <f t="shared" si="36"/>
        <v>0.010430861529615781</v>
      </c>
      <c r="H361" s="7">
        <f t="shared" si="37"/>
        <v>20.835452452137424</v>
      </c>
      <c r="I361" s="7">
        <f t="shared" si="41"/>
        <v>100171.20516611592</v>
      </c>
      <c r="J361" s="7">
        <f t="shared" si="38"/>
        <v>100171.20516611592</v>
      </c>
      <c r="K361" s="7">
        <f>J361/$J$500</f>
        <v>0.017605314822154057</v>
      </c>
      <c r="L361" s="31">
        <f>$B$509*G361</f>
        <v>1134850.0077319306</v>
      </c>
      <c r="M361" s="10">
        <f t="shared" si="39"/>
        <v>519715.3043493271</v>
      </c>
      <c r="N361" s="32">
        <f t="shared" si="40"/>
        <v>1654565.3120812578</v>
      </c>
      <c r="O361" s="96">
        <v>0</v>
      </c>
    </row>
    <row r="362" spans="1:15" s="4" customFormat="1" ht="12.75">
      <c r="A362" s="26" t="s">
        <v>502</v>
      </c>
      <c r="B362" s="27" t="s">
        <v>429</v>
      </c>
      <c r="C362" s="70">
        <v>832</v>
      </c>
      <c r="D362" s="75">
        <v>872796.43</v>
      </c>
      <c r="E362" s="28">
        <v>59800</v>
      </c>
      <c r="F362" s="29">
        <f t="shared" si="35"/>
        <v>12143.25467826087</v>
      </c>
      <c r="G362" s="30">
        <f t="shared" si="36"/>
        <v>0.0006272475048052803</v>
      </c>
      <c r="H362" s="7">
        <f t="shared" si="37"/>
        <v>14.595258026755854</v>
      </c>
      <c r="I362" s="7">
        <f t="shared" si="41"/>
        <v>3407.2546782608706</v>
      </c>
      <c r="J362" s="7">
        <f t="shared" si="38"/>
        <v>3407.2546782608706</v>
      </c>
      <c r="K362" s="7">
        <f>J362/$J$500</f>
        <v>0.0005988326804151374</v>
      </c>
      <c r="L362" s="31">
        <f>$B$509*G362</f>
        <v>68242.86121113207</v>
      </c>
      <c r="M362" s="10">
        <f t="shared" si="39"/>
        <v>17677.758784787104</v>
      </c>
      <c r="N362" s="32">
        <f t="shared" si="40"/>
        <v>85920.61999591917</v>
      </c>
      <c r="O362" s="96">
        <v>0</v>
      </c>
    </row>
    <row r="363" spans="1:15" s="4" customFormat="1" ht="12.75">
      <c r="A363" s="26" t="s">
        <v>501</v>
      </c>
      <c r="B363" s="27" t="s">
        <v>388</v>
      </c>
      <c r="C363" s="70">
        <v>709</v>
      </c>
      <c r="D363" s="75">
        <v>690126.8</v>
      </c>
      <c r="E363" s="28">
        <v>45800</v>
      </c>
      <c r="F363" s="29">
        <f t="shared" si="35"/>
        <v>10683.403956331878</v>
      </c>
      <c r="G363" s="30">
        <f t="shared" si="36"/>
        <v>0.0005518403963339878</v>
      </c>
      <c r="H363" s="7">
        <f t="shared" si="37"/>
        <v>15.068270742358079</v>
      </c>
      <c r="I363" s="7">
        <f t="shared" si="41"/>
        <v>3238.903956331878</v>
      </c>
      <c r="J363" s="7">
        <f t="shared" si="38"/>
        <v>3238.903956331878</v>
      </c>
      <c r="K363" s="7">
        <f>J363/$J$500</f>
        <v>0.0005692446620301955</v>
      </c>
      <c r="L363" s="31">
        <f>$B$509*G363</f>
        <v>60038.76825210676</v>
      </c>
      <c r="M363" s="10">
        <f t="shared" si="39"/>
        <v>16804.309707882603</v>
      </c>
      <c r="N363" s="32">
        <f t="shared" si="40"/>
        <v>76843.07795998937</v>
      </c>
      <c r="O363" s="96">
        <v>0</v>
      </c>
    </row>
    <row r="364" spans="1:15" s="4" customFormat="1" ht="12.75">
      <c r="A364" s="26" t="s">
        <v>493</v>
      </c>
      <c r="B364" s="27" t="s">
        <v>174</v>
      </c>
      <c r="C364" s="70">
        <v>1772</v>
      </c>
      <c r="D364" s="75">
        <v>1296976.51</v>
      </c>
      <c r="E364" s="28">
        <v>89600</v>
      </c>
      <c r="F364" s="29">
        <f t="shared" si="35"/>
        <v>25650.02651473214</v>
      </c>
      <c r="G364" s="30">
        <f t="shared" si="36"/>
        <v>0.0013249261055487667</v>
      </c>
      <c r="H364" s="7">
        <f t="shared" si="37"/>
        <v>14.475184263392856</v>
      </c>
      <c r="I364" s="7">
        <f t="shared" si="41"/>
        <v>7044.026514732142</v>
      </c>
      <c r="J364" s="7">
        <f t="shared" si="38"/>
        <v>7044.026514732142</v>
      </c>
      <c r="K364" s="7">
        <f>J364/$J$500</f>
        <v>0.0012380035180949243</v>
      </c>
      <c r="L364" s="31">
        <f>$B$509*G364</f>
        <v>144148.43844462762</v>
      </c>
      <c r="M364" s="10">
        <f t="shared" si="39"/>
        <v>36546.314660763244</v>
      </c>
      <c r="N364" s="32">
        <f t="shared" si="40"/>
        <v>180694.75310539088</v>
      </c>
      <c r="O364" s="96">
        <v>0</v>
      </c>
    </row>
    <row r="365" spans="1:15" s="4" customFormat="1" ht="12.75">
      <c r="A365" s="26" t="s">
        <v>491</v>
      </c>
      <c r="B365" s="27" t="s">
        <v>478</v>
      </c>
      <c r="C365" s="71">
        <v>1168</v>
      </c>
      <c r="D365" s="75">
        <v>5221164.42</v>
      </c>
      <c r="E365" s="28">
        <v>534950</v>
      </c>
      <c r="F365" s="29">
        <f t="shared" si="35"/>
        <v>11399.794452864753</v>
      </c>
      <c r="G365" s="30">
        <f t="shared" si="36"/>
        <v>0.0005888448208743795</v>
      </c>
      <c r="H365" s="7">
        <f t="shared" si="37"/>
        <v>9.760097990466399</v>
      </c>
      <c r="I365" s="7">
        <f t="shared" si="41"/>
        <v>-864.2055471352463</v>
      </c>
      <c r="J365" s="7">
        <f t="shared" si="38"/>
        <v>0</v>
      </c>
      <c r="K365" s="7">
        <f>J365/$J$500</f>
        <v>0</v>
      </c>
      <c r="L365" s="31">
        <f>$B$509*G365</f>
        <v>64064.75127916033</v>
      </c>
      <c r="M365" s="10">
        <f t="shared" si="39"/>
        <v>0</v>
      </c>
      <c r="N365" s="32">
        <f t="shared" si="40"/>
        <v>64064.75127916033</v>
      </c>
      <c r="O365" s="96">
        <v>0</v>
      </c>
    </row>
    <row r="366" spans="1:15" s="4" customFormat="1" ht="12.75">
      <c r="A366" s="26" t="s">
        <v>491</v>
      </c>
      <c r="B366" s="27" t="s">
        <v>479</v>
      </c>
      <c r="C366" s="71">
        <v>189</v>
      </c>
      <c r="D366" s="75">
        <v>911488.1</v>
      </c>
      <c r="E366" s="28">
        <v>186950</v>
      </c>
      <c r="F366" s="29">
        <f t="shared" si="35"/>
        <v>921.4830216635464</v>
      </c>
      <c r="G366" s="30">
        <f t="shared" si="36"/>
        <v>4.759827092267401E-05</v>
      </c>
      <c r="H366" s="7">
        <f t="shared" si="37"/>
        <v>4.8755715431933675</v>
      </c>
      <c r="I366" s="7">
        <f t="shared" si="41"/>
        <v>-1063.0169783364536</v>
      </c>
      <c r="J366" s="7">
        <f t="shared" si="38"/>
        <v>0</v>
      </c>
      <c r="K366" s="7">
        <f>J366/$J$500</f>
        <v>0</v>
      </c>
      <c r="L366" s="31">
        <f>$B$509*G366</f>
        <v>5178.565353519062</v>
      </c>
      <c r="M366" s="10">
        <f t="shared" si="39"/>
        <v>0</v>
      </c>
      <c r="N366" s="32">
        <f t="shared" si="40"/>
        <v>5178.565353519062</v>
      </c>
      <c r="O366" s="96">
        <v>0</v>
      </c>
    </row>
    <row r="367" spans="1:15" s="4" customFormat="1" ht="12.75">
      <c r="A367" s="26" t="s">
        <v>490</v>
      </c>
      <c r="B367" s="27" t="s">
        <v>94</v>
      </c>
      <c r="C367" s="70">
        <v>4436</v>
      </c>
      <c r="D367" s="75">
        <v>10158680</v>
      </c>
      <c r="E367" s="28">
        <v>996600</v>
      </c>
      <c r="F367" s="29">
        <f t="shared" si="35"/>
        <v>45217.64447120209</v>
      </c>
      <c r="G367" s="30">
        <f t="shared" si="36"/>
        <v>0.0023356715657548758</v>
      </c>
      <c r="H367" s="7">
        <f t="shared" si="37"/>
        <v>10.193337346979732</v>
      </c>
      <c r="I367" s="7">
        <f t="shared" si="41"/>
        <v>-1360.3555287979102</v>
      </c>
      <c r="J367" s="7">
        <f t="shared" si="38"/>
        <v>0</v>
      </c>
      <c r="K367" s="7">
        <f>J367/$J$500</f>
        <v>0</v>
      </c>
      <c r="L367" s="31">
        <f>$B$509*G367</f>
        <v>254114.8578121147</v>
      </c>
      <c r="M367" s="10">
        <f t="shared" si="39"/>
        <v>0</v>
      </c>
      <c r="N367" s="32">
        <f t="shared" si="40"/>
        <v>254114.8578121147</v>
      </c>
      <c r="O367" s="96">
        <v>0</v>
      </c>
    </row>
    <row r="368" spans="1:15" s="4" customFormat="1" ht="12.75">
      <c r="A368" s="26" t="s">
        <v>493</v>
      </c>
      <c r="B368" s="27" t="s">
        <v>175</v>
      </c>
      <c r="C368" s="70">
        <v>2598</v>
      </c>
      <c r="D368" s="75">
        <v>3728552.79</v>
      </c>
      <c r="E368" s="28">
        <v>268550</v>
      </c>
      <c r="F368" s="29">
        <f t="shared" si="35"/>
        <v>36070.67640446844</v>
      </c>
      <c r="G368" s="30">
        <f t="shared" si="36"/>
        <v>0.0018631942070560167</v>
      </c>
      <c r="H368" s="7">
        <f t="shared" si="37"/>
        <v>13.88401709178924</v>
      </c>
      <c r="I368" s="7">
        <f t="shared" si="41"/>
        <v>8791.676404468444</v>
      </c>
      <c r="J368" s="7">
        <f t="shared" si="38"/>
        <v>8791.676404468444</v>
      </c>
      <c r="K368" s="7">
        <f>J368/$J$500</f>
        <v>0.001545156920678904</v>
      </c>
      <c r="L368" s="31">
        <f>$B$509*G368</f>
        <v>202710.57709664508</v>
      </c>
      <c r="M368" s="10">
        <f t="shared" si="39"/>
        <v>45613.59495188234</v>
      </c>
      <c r="N368" s="32">
        <f t="shared" si="40"/>
        <v>248324.17204852743</v>
      </c>
      <c r="O368" s="96">
        <v>0</v>
      </c>
    </row>
    <row r="369" spans="1:15" s="4" customFormat="1" ht="12.75">
      <c r="A369" s="9" t="s">
        <v>489</v>
      </c>
      <c r="B369" s="27" t="s">
        <v>64</v>
      </c>
      <c r="C369" s="8">
        <v>161</v>
      </c>
      <c r="D369" s="76">
        <v>165703.52</v>
      </c>
      <c r="E369" s="28">
        <v>11300</v>
      </c>
      <c r="F369" s="29">
        <f t="shared" si="35"/>
        <v>2360.908559292035</v>
      </c>
      <c r="G369" s="30">
        <f t="shared" si="36"/>
        <v>0.00012195033721399688</v>
      </c>
      <c r="H369" s="7">
        <f t="shared" si="37"/>
        <v>14.66402831858407</v>
      </c>
      <c r="I369" s="7">
        <f t="shared" si="41"/>
        <v>670.4085592920352</v>
      </c>
      <c r="J369" s="7">
        <f t="shared" si="38"/>
        <v>670.4085592920352</v>
      </c>
      <c r="K369" s="7">
        <f>J369/$J$500</f>
        <v>0.00011782581357816621</v>
      </c>
      <c r="L369" s="31">
        <f>$B$509*G369</f>
        <v>13267.872527813497</v>
      </c>
      <c r="M369" s="10">
        <f t="shared" si="39"/>
        <v>3478.260921919223</v>
      </c>
      <c r="N369" s="32">
        <f t="shared" si="40"/>
        <v>16746.13344973272</v>
      </c>
      <c r="O369" s="96">
        <v>0</v>
      </c>
    </row>
    <row r="370" spans="1:15" s="4" customFormat="1" ht="12.75">
      <c r="A370" s="26" t="s">
        <v>499</v>
      </c>
      <c r="B370" s="27" t="s">
        <v>337</v>
      </c>
      <c r="C370" s="70">
        <v>3411</v>
      </c>
      <c r="D370" s="75">
        <v>4168270.26</v>
      </c>
      <c r="E370" s="28">
        <v>270500</v>
      </c>
      <c r="F370" s="29">
        <f t="shared" si="35"/>
        <v>52561.81093109057</v>
      </c>
      <c r="G370" s="30">
        <f t="shared" si="36"/>
        <v>0.0027150270358403824</v>
      </c>
      <c r="H370" s="7">
        <f t="shared" si="37"/>
        <v>15.409501885397411</v>
      </c>
      <c r="I370" s="7">
        <f t="shared" si="41"/>
        <v>16746.310931090567</v>
      </c>
      <c r="J370" s="7">
        <f t="shared" si="38"/>
        <v>16746.310931090567</v>
      </c>
      <c r="K370" s="7">
        <f>J370/$J$500</f>
        <v>0.002943201846904174</v>
      </c>
      <c r="L370" s="31">
        <f>$B$509*G370</f>
        <v>295387.7245774685</v>
      </c>
      <c r="M370" s="10">
        <f t="shared" si="39"/>
        <v>86884.39025813175</v>
      </c>
      <c r="N370" s="32">
        <f t="shared" si="40"/>
        <v>382272.11483560025</v>
      </c>
      <c r="O370" s="96">
        <v>0</v>
      </c>
    </row>
    <row r="371" spans="1:15" s="4" customFormat="1" ht="12.75">
      <c r="A371" s="26" t="s">
        <v>500</v>
      </c>
      <c r="B371" s="27" t="s">
        <v>366</v>
      </c>
      <c r="C371" s="70">
        <v>488</v>
      </c>
      <c r="D371" s="75">
        <v>446448.85</v>
      </c>
      <c r="E371" s="28">
        <v>31650</v>
      </c>
      <c r="F371" s="29">
        <f t="shared" si="35"/>
        <v>6883.634717219588</v>
      </c>
      <c r="G371" s="30">
        <f t="shared" si="36"/>
        <v>0.00035556716998587774</v>
      </c>
      <c r="H371" s="7">
        <f t="shared" si="37"/>
        <v>14.105808846761454</v>
      </c>
      <c r="I371" s="7">
        <f t="shared" si="41"/>
        <v>1759.6347172195892</v>
      </c>
      <c r="J371" s="7">
        <f t="shared" si="38"/>
        <v>1759.6347172195892</v>
      </c>
      <c r="K371" s="7">
        <f>J371/$J$500</f>
        <v>0.0003092597629954629</v>
      </c>
      <c r="L371" s="31">
        <f>$B$509*G371</f>
        <v>38684.76294714627</v>
      </c>
      <c r="M371" s="10">
        <f t="shared" si="39"/>
        <v>9129.460817476163</v>
      </c>
      <c r="N371" s="32">
        <f t="shared" si="40"/>
        <v>47814.22376462244</v>
      </c>
      <c r="O371" s="96">
        <v>0</v>
      </c>
    </row>
    <row r="372" spans="1:15" s="4" customFormat="1" ht="12.75">
      <c r="A372" s="26" t="s">
        <v>502</v>
      </c>
      <c r="B372" s="27" t="s">
        <v>430</v>
      </c>
      <c r="C372" s="70">
        <v>574</v>
      </c>
      <c r="D372" s="75">
        <v>643635</v>
      </c>
      <c r="E372" s="28">
        <v>49700</v>
      </c>
      <c r="F372" s="29">
        <f t="shared" si="35"/>
        <v>7433.530985915493</v>
      </c>
      <c r="G372" s="30">
        <f t="shared" si="36"/>
        <v>0.0003839715040445816</v>
      </c>
      <c r="H372" s="7">
        <f t="shared" si="37"/>
        <v>12.950402414486922</v>
      </c>
      <c r="I372" s="7">
        <f t="shared" si="41"/>
        <v>1406.530985915493</v>
      </c>
      <c r="J372" s="7">
        <f t="shared" si="38"/>
        <v>1406.530985915493</v>
      </c>
      <c r="K372" s="7">
        <f>J372/$J$500</f>
        <v>0.0002472009872806558</v>
      </c>
      <c r="L372" s="31">
        <f>$B$509*G372</f>
        <v>41775.078990036716</v>
      </c>
      <c r="M372" s="10">
        <f t="shared" si="39"/>
        <v>7297.463160292468</v>
      </c>
      <c r="N372" s="32">
        <f t="shared" si="40"/>
        <v>49072.54215032919</v>
      </c>
      <c r="O372" s="96">
        <v>0</v>
      </c>
    </row>
    <row r="373" spans="1:15" s="4" customFormat="1" ht="12.75">
      <c r="A373" s="26" t="s">
        <v>494</v>
      </c>
      <c r="B373" s="27" t="s">
        <v>195</v>
      </c>
      <c r="C373" s="70">
        <v>7297</v>
      </c>
      <c r="D373" s="75">
        <v>14259409.61</v>
      </c>
      <c r="E373" s="28">
        <v>765100</v>
      </c>
      <c r="F373" s="29">
        <f t="shared" si="35"/>
        <v>135996.48663464907</v>
      </c>
      <c r="G373" s="30">
        <f t="shared" si="36"/>
        <v>0.007024760590468424</v>
      </c>
      <c r="H373" s="7">
        <f t="shared" si="37"/>
        <v>18.637314873872697</v>
      </c>
      <c r="I373" s="7">
        <f t="shared" si="41"/>
        <v>59377.98663464907</v>
      </c>
      <c r="J373" s="7">
        <f t="shared" si="38"/>
        <v>59377.98663464907</v>
      </c>
      <c r="K373" s="7">
        <f>J373/$J$500</f>
        <v>0.010435814827974744</v>
      </c>
      <c r="L373" s="31">
        <f>$B$509*G373</f>
        <v>764275.2794458485</v>
      </c>
      <c r="M373" s="10">
        <f t="shared" si="39"/>
        <v>308069.0538194259</v>
      </c>
      <c r="N373" s="32">
        <f t="shared" si="40"/>
        <v>1072344.3332652745</v>
      </c>
      <c r="O373" s="96">
        <v>0</v>
      </c>
    </row>
    <row r="374" spans="1:15" s="4" customFormat="1" ht="12.75">
      <c r="A374" s="26" t="s">
        <v>494</v>
      </c>
      <c r="B374" s="27" t="s">
        <v>196</v>
      </c>
      <c r="C374" s="70">
        <v>3330</v>
      </c>
      <c r="D374" s="75">
        <v>12044126.42</v>
      </c>
      <c r="E374" s="28">
        <v>963800</v>
      </c>
      <c r="F374" s="29">
        <f t="shared" si="35"/>
        <v>41613.34403257937</v>
      </c>
      <c r="G374" s="30">
        <f t="shared" si="36"/>
        <v>0.0021494950820530236</v>
      </c>
      <c r="H374" s="7">
        <f t="shared" si="37"/>
        <v>12.496499709483295</v>
      </c>
      <c r="I374" s="7">
        <f t="shared" si="41"/>
        <v>6648.344032579374</v>
      </c>
      <c r="J374" s="7">
        <f t="shared" si="38"/>
        <v>6648.344032579374</v>
      </c>
      <c r="K374" s="7">
        <f>J374/$J$500</f>
        <v>0.001168461431061442</v>
      </c>
      <c r="L374" s="31">
        <f>$B$509*G374</f>
        <v>233859.35126851156</v>
      </c>
      <c r="M374" s="10">
        <f t="shared" si="39"/>
        <v>34493.40692847927</v>
      </c>
      <c r="N374" s="32">
        <f t="shared" si="40"/>
        <v>268352.7581969908</v>
      </c>
      <c r="O374" s="96">
        <v>0</v>
      </c>
    </row>
    <row r="375" spans="1:15" s="4" customFormat="1" ht="12.75">
      <c r="A375" s="26" t="s">
        <v>493</v>
      </c>
      <c r="B375" s="27" t="s">
        <v>176</v>
      </c>
      <c r="C375" s="70">
        <v>1010</v>
      </c>
      <c r="D375" s="75">
        <v>2222412.98</v>
      </c>
      <c r="E375" s="28">
        <v>294550</v>
      </c>
      <c r="F375" s="29">
        <f t="shared" si="35"/>
        <v>7620.563944321848</v>
      </c>
      <c r="G375" s="30">
        <f t="shared" si="36"/>
        <v>0.00039363250182360024</v>
      </c>
      <c r="H375" s="7">
        <f t="shared" si="37"/>
        <v>7.545112816160245</v>
      </c>
      <c r="I375" s="7">
        <f t="shared" si="41"/>
        <v>-2984.4360556781526</v>
      </c>
      <c r="J375" s="7">
        <f t="shared" si="38"/>
        <v>0</v>
      </c>
      <c r="K375" s="7">
        <f>J375/$J$500</f>
        <v>0</v>
      </c>
      <c r="L375" s="31">
        <f>$B$509*G375</f>
        <v>42826.16986810931</v>
      </c>
      <c r="M375" s="10">
        <f t="shared" si="39"/>
        <v>0</v>
      </c>
      <c r="N375" s="32">
        <f t="shared" si="40"/>
        <v>42826.16986810931</v>
      </c>
      <c r="O375" s="96">
        <v>0</v>
      </c>
    </row>
    <row r="376" spans="1:15" s="4" customFormat="1" ht="12.75">
      <c r="A376" s="26" t="s">
        <v>502</v>
      </c>
      <c r="B376" s="27" t="s">
        <v>431</v>
      </c>
      <c r="C376" s="70">
        <v>303</v>
      </c>
      <c r="D376" s="75">
        <v>720914.86</v>
      </c>
      <c r="E376" s="28">
        <v>76150</v>
      </c>
      <c r="F376" s="29">
        <f t="shared" si="35"/>
        <v>2868.512180958634</v>
      </c>
      <c r="G376" s="30">
        <f t="shared" si="36"/>
        <v>0.00014817008748329593</v>
      </c>
      <c r="H376" s="7">
        <f t="shared" si="37"/>
        <v>9.467036900853579</v>
      </c>
      <c r="I376" s="7">
        <f t="shared" si="41"/>
        <v>-312.9878190413657</v>
      </c>
      <c r="J376" s="7">
        <f t="shared" si="38"/>
        <v>0</v>
      </c>
      <c r="K376" s="7">
        <f>J376/$J$500</f>
        <v>0</v>
      </c>
      <c r="L376" s="31">
        <f>$B$509*G376</f>
        <v>16120.511661346254</v>
      </c>
      <c r="M376" s="10">
        <f t="shared" si="39"/>
        <v>0</v>
      </c>
      <c r="N376" s="32">
        <f t="shared" si="40"/>
        <v>16120.511661346254</v>
      </c>
      <c r="O376" s="96">
        <v>0</v>
      </c>
    </row>
    <row r="377" spans="1:15" s="4" customFormat="1" ht="12.75">
      <c r="A377" s="26" t="s">
        <v>496</v>
      </c>
      <c r="B377" s="27" t="s">
        <v>245</v>
      </c>
      <c r="C377" s="70">
        <v>369</v>
      </c>
      <c r="D377" s="75">
        <v>609421.19</v>
      </c>
      <c r="E377" s="28">
        <v>49750</v>
      </c>
      <c r="F377" s="29">
        <f t="shared" si="35"/>
        <v>4520.129027336683</v>
      </c>
      <c r="G377" s="30">
        <f t="shared" si="36"/>
        <v>0.00023348268062520038</v>
      </c>
      <c r="H377" s="7">
        <f t="shared" si="37"/>
        <v>12.24967216080402</v>
      </c>
      <c r="I377" s="7">
        <f t="shared" si="41"/>
        <v>645.6290273366832</v>
      </c>
      <c r="J377" s="7">
        <f t="shared" si="38"/>
        <v>645.6290273366832</v>
      </c>
      <c r="K377" s="7">
        <f>J377/$J$500</f>
        <v>0.00011347075505115583</v>
      </c>
      <c r="L377" s="31">
        <f>$B$509*G377</f>
        <v>25402.295022369122</v>
      </c>
      <c r="M377" s="10">
        <f t="shared" si="39"/>
        <v>3349.6980083508647</v>
      </c>
      <c r="N377" s="32">
        <f t="shared" si="40"/>
        <v>28751.993030719987</v>
      </c>
      <c r="O377" s="96">
        <v>0</v>
      </c>
    </row>
    <row r="378" spans="1:15" s="4" customFormat="1" ht="12.75">
      <c r="A378" s="26" t="s">
        <v>496</v>
      </c>
      <c r="B378" s="27" t="s">
        <v>246</v>
      </c>
      <c r="C378" s="70">
        <v>5841</v>
      </c>
      <c r="D378" s="75">
        <v>11682884.45</v>
      </c>
      <c r="E378" s="28">
        <v>593700</v>
      </c>
      <c r="F378" s="29">
        <f t="shared" si="35"/>
        <v>114939.74746917635</v>
      </c>
      <c r="G378" s="30">
        <f t="shared" si="36"/>
        <v>0.00593709608446714</v>
      </c>
      <c r="H378" s="7">
        <f t="shared" si="37"/>
        <v>19.67809407107967</v>
      </c>
      <c r="I378" s="7">
        <f t="shared" si="41"/>
        <v>53609.24746917635</v>
      </c>
      <c r="J378" s="7">
        <f t="shared" si="38"/>
        <v>53609.24746917635</v>
      </c>
      <c r="K378" s="7">
        <f>J378/$J$500</f>
        <v>0.009421945932550977</v>
      </c>
      <c r="L378" s="31">
        <f>$B$509*G378</f>
        <v>645940.2723574389</v>
      </c>
      <c r="M378" s="10">
        <f t="shared" si="39"/>
        <v>278139.27483629674</v>
      </c>
      <c r="N378" s="32">
        <f t="shared" si="40"/>
        <v>924079.5471937356</v>
      </c>
      <c r="O378" s="96">
        <v>0</v>
      </c>
    </row>
    <row r="379" spans="1:15" s="4" customFormat="1" ht="12.75">
      <c r="A379" s="9" t="s">
        <v>488</v>
      </c>
      <c r="B379" s="27" t="s">
        <v>11</v>
      </c>
      <c r="C379" s="8">
        <v>4876</v>
      </c>
      <c r="D379" s="76">
        <v>4025903</v>
      </c>
      <c r="E379" s="28">
        <v>288800</v>
      </c>
      <c r="F379" s="29">
        <f t="shared" si="35"/>
        <v>67971.9633933518</v>
      </c>
      <c r="G379" s="30">
        <f t="shared" si="36"/>
        <v>0.0035110228324143075</v>
      </c>
      <c r="H379" s="7">
        <f t="shared" si="37"/>
        <v>13.940107340720221</v>
      </c>
      <c r="I379" s="7">
        <f t="shared" si="41"/>
        <v>16773.963393351798</v>
      </c>
      <c r="J379" s="7">
        <f t="shared" si="38"/>
        <v>16773.963393351798</v>
      </c>
      <c r="K379" s="7">
        <f>J379/$J$500</f>
        <v>0.002948061829400235</v>
      </c>
      <c r="L379" s="31">
        <f>$B$509*G379</f>
        <v>381989.9513764449</v>
      </c>
      <c r="M379" s="10">
        <f t="shared" si="39"/>
        <v>87027.8587111295</v>
      </c>
      <c r="N379" s="32">
        <f t="shared" si="40"/>
        <v>469017.8100875744</v>
      </c>
      <c r="O379" s="96">
        <v>0</v>
      </c>
    </row>
    <row r="380" spans="1:15" s="4" customFormat="1" ht="12.75">
      <c r="A380" s="26" t="s">
        <v>503</v>
      </c>
      <c r="B380" s="27" t="s">
        <v>462</v>
      </c>
      <c r="C380" s="70">
        <v>18482</v>
      </c>
      <c r="D380" s="75">
        <v>29696032.33</v>
      </c>
      <c r="E380" s="28">
        <v>2025700</v>
      </c>
      <c r="F380" s="29">
        <f t="shared" si="35"/>
        <v>270939.4626662684</v>
      </c>
      <c r="G380" s="30">
        <f t="shared" si="36"/>
        <v>0.013995103159200113</v>
      </c>
      <c r="H380" s="7">
        <f t="shared" si="37"/>
        <v>14.659639793651577</v>
      </c>
      <c r="I380" s="7">
        <f t="shared" si="41"/>
        <v>76878.46266626845</v>
      </c>
      <c r="J380" s="7">
        <f t="shared" si="38"/>
        <v>76878.46266626845</v>
      </c>
      <c r="K380" s="7">
        <f>J380/$J$500</f>
        <v>0.013511562889139524</v>
      </c>
      <c r="L380" s="31">
        <f>$B$509*G380</f>
        <v>1522630.0227774607</v>
      </c>
      <c r="M380" s="10">
        <f t="shared" si="39"/>
        <v>398866.2565879092</v>
      </c>
      <c r="N380" s="32">
        <f t="shared" si="40"/>
        <v>1921496.27936537</v>
      </c>
      <c r="O380" s="96">
        <v>0</v>
      </c>
    </row>
    <row r="381" spans="1:15" s="4" customFormat="1" ht="12.75">
      <c r="A381" s="9" t="s">
        <v>489</v>
      </c>
      <c r="B381" s="27" t="s">
        <v>509</v>
      </c>
      <c r="C381" s="8">
        <v>747</v>
      </c>
      <c r="D381" s="76">
        <v>891461.7</v>
      </c>
      <c r="E381" s="28">
        <v>64900</v>
      </c>
      <c r="F381" s="29">
        <f t="shared" si="35"/>
        <v>10260.73790292758</v>
      </c>
      <c r="G381" s="30">
        <f t="shared" si="36"/>
        <v>0.000530008010010216</v>
      </c>
      <c r="H381" s="7">
        <f t="shared" si="37"/>
        <v>13.735927580893682</v>
      </c>
      <c r="I381" s="7">
        <f t="shared" si="41"/>
        <v>2417.2379029275803</v>
      </c>
      <c r="J381" s="7">
        <f t="shared" si="38"/>
        <v>2417.2379029275803</v>
      </c>
      <c r="K381" s="7">
        <f>J381/$J$500</f>
        <v>0.0004248350033376524</v>
      </c>
      <c r="L381" s="31">
        <f>$B$509*G381</f>
        <v>57663.46265361977</v>
      </c>
      <c r="M381" s="10">
        <f t="shared" si="39"/>
        <v>12541.283997945615</v>
      </c>
      <c r="N381" s="32">
        <f t="shared" si="40"/>
        <v>70204.74665156538</v>
      </c>
      <c r="O381" s="96">
        <v>0</v>
      </c>
    </row>
    <row r="382" spans="1:15" s="4" customFormat="1" ht="12.75">
      <c r="A382" s="26" t="s">
        <v>500</v>
      </c>
      <c r="B382" s="27" t="s">
        <v>510</v>
      </c>
      <c r="C382" s="70">
        <v>2005</v>
      </c>
      <c r="D382" s="75">
        <v>1975955.98</v>
      </c>
      <c r="E382" s="28">
        <v>151650</v>
      </c>
      <c r="F382" s="29">
        <f t="shared" si="35"/>
        <v>26124.57461193538</v>
      </c>
      <c r="G382" s="30">
        <f t="shared" si="36"/>
        <v>0.0013494384062265824</v>
      </c>
      <c r="H382" s="7">
        <f t="shared" si="37"/>
        <v>13.029713023409165</v>
      </c>
      <c r="I382" s="7">
        <f t="shared" si="41"/>
        <v>5072.074611935376</v>
      </c>
      <c r="J382" s="7">
        <f t="shared" si="38"/>
        <v>5072.074611935376</v>
      </c>
      <c r="K382" s="7">
        <f>J382/$J$500</f>
        <v>0.0008914285317471892</v>
      </c>
      <c r="L382" s="31">
        <f>$B$509*G382</f>
        <v>146815.31160124703</v>
      </c>
      <c r="M382" s="10">
        <f t="shared" si="39"/>
        <v>26315.29486196258</v>
      </c>
      <c r="N382" s="32">
        <f t="shared" si="40"/>
        <v>173130.6064632096</v>
      </c>
      <c r="O382" s="96">
        <v>0</v>
      </c>
    </row>
    <row r="383" spans="1:15" s="4" customFormat="1" ht="12.75">
      <c r="A383" s="9" t="s">
        <v>489</v>
      </c>
      <c r="B383" s="27" t="s">
        <v>511</v>
      </c>
      <c r="C383" s="8">
        <v>485</v>
      </c>
      <c r="D383" s="76">
        <v>311317</v>
      </c>
      <c r="E383" s="28">
        <v>28100</v>
      </c>
      <c r="F383" s="29">
        <f t="shared" si="35"/>
        <v>5373.264946619217</v>
      </c>
      <c r="G383" s="30">
        <f t="shared" si="36"/>
        <v>0.0002775505512915157</v>
      </c>
      <c r="H383" s="7">
        <f t="shared" si="37"/>
        <v>11.078896797153025</v>
      </c>
      <c r="I383" s="7">
        <f t="shared" si="41"/>
        <v>280.764946619217</v>
      </c>
      <c r="J383" s="7">
        <f t="shared" si="38"/>
        <v>280.764946619217</v>
      </c>
      <c r="K383" s="7">
        <f>J383/$J$500</f>
        <v>4.934507145101821E-05</v>
      </c>
      <c r="L383" s="31">
        <f>$B$509*G383</f>
        <v>30196.762212294496</v>
      </c>
      <c r="M383" s="10">
        <f t="shared" si="39"/>
        <v>1456.6844777483757</v>
      </c>
      <c r="N383" s="32">
        <f t="shared" si="40"/>
        <v>31653.44669004287</v>
      </c>
      <c r="O383" s="96">
        <v>0</v>
      </c>
    </row>
    <row r="384" spans="1:15" s="4" customFormat="1" ht="12.75">
      <c r="A384" s="26" t="s">
        <v>494</v>
      </c>
      <c r="B384" s="27" t="s">
        <v>512</v>
      </c>
      <c r="C384" s="70">
        <v>2591</v>
      </c>
      <c r="D384" s="75">
        <v>9197111</v>
      </c>
      <c r="E384" s="28">
        <v>819250</v>
      </c>
      <c r="F384" s="29">
        <f t="shared" si="35"/>
        <v>29087.231737564845</v>
      </c>
      <c r="G384" s="30">
        <f t="shared" si="36"/>
        <v>0.0015024714553457344</v>
      </c>
      <c r="H384" s="7">
        <f t="shared" si="37"/>
        <v>11.226256942325298</v>
      </c>
      <c r="I384" s="7">
        <f t="shared" si="41"/>
        <v>1881.7317375648472</v>
      </c>
      <c r="J384" s="7">
        <f t="shared" si="38"/>
        <v>1881.7317375648472</v>
      </c>
      <c r="K384" s="7">
        <f>J384/$J$500</f>
        <v>0.00033071858919667076</v>
      </c>
      <c r="L384" s="31">
        <f>$B$509*G384</f>
        <v>163464.90056214159</v>
      </c>
      <c r="M384" s="10">
        <f t="shared" si="39"/>
        <v>9762.93318095279</v>
      </c>
      <c r="N384" s="32">
        <f t="shared" si="40"/>
        <v>173227.83374309438</v>
      </c>
      <c r="O384" s="96">
        <v>0</v>
      </c>
    </row>
    <row r="385" spans="1:15" s="4" customFormat="1" ht="12.75">
      <c r="A385" s="9" t="s">
        <v>489</v>
      </c>
      <c r="B385" s="27" t="s">
        <v>513</v>
      </c>
      <c r="C385" s="8">
        <v>267</v>
      </c>
      <c r="D385" s="76">
        <v>159107.86</v>
      </c>
      <c r="E385" s="28">
        <v>16550</v>
      </c>
      <c r="F385" s="29">
        <f t="shared" si="35"/>
        <v>2566.8760495468277</v>
      </c>
      <c r="G385" s="30">
        <f t="shared" si="36"/>
        <v>0.0001325893790323825</v>
      </c>
      <c r="H385" s="7">
        <f t="shared" si="37"/>
        <v>9.613767975830815</v>
      </c>
      <c r="I385" s="7">
        <f t="shared" si="41"/>
        <v>-236.6239504531725</v>
      </c>
      <c r="J385" s="7">
        <f t="shared" si="38"/>
        <v>0</v>
      </c>
      <c r="K385" s="7">
        <f>J385/$J$500</f>
        <v>0</v>
      </c>
      <c r="L385" s="31">
        <f>$B$509*G385</f>
        <v>14425.371997591235</v>
      </c>
      <c r="M385" s="10">
        <f t="shared" si="39"/>
        <v>0</v>
      </c>
      <c r="N385" s="32">
        <f t="shared" si="40"/>
        <v>14425.371997591235</v>
      </c>
      <c r="O385" s="96">
        <v>0</v>
      </c>
    </row>
    <row r="386" spans="1:15" s="4" customFormat="1" ht="12.75">
      <c r="A386" s="26" t="s">
        <v>491</v>
      </c>
      <c r="B386" s="27" t="s">
        <v>115</v>
      </c>
      <c r="C386" s="71">
        <v>133</v>
      </c>
      <c r="D386" s="75">
        <v>582649.12</v>
      </c>
      <c r="E386" s="28">
        <v>130050</v>
      </c>
      <c r="F386" s="29">
        <f t="shared" si="35"/>
        <v>595.8656898116109</v>
      </c>
      <c r="G386" s="30">
        <f t="shared" si="36"/>
        <v>3.077883788458421E-05</v>
      </c>
      <c r="H386" s="7">
        <f t="shared" si="37"/>
        <v>4.480193156478277</v>
      </c>
      <c r="I386" s="7">
        <f t="shared" si="41"/>
        <v>-800.6343101883891</v>
      </c>
      <c r="J386" s="7">
        <f t="shared" si="38"/>
        <v>0</v>
      </c>
      <c r="K386" s="7">
        <f>J386/$J$500</f>
        <v>0</v>
      </c>
      <c r="L386" s="31">
        <f>$B$509*G386</f>
        <v>3348.655747382627</v>
      </c>
      <c r="M386" s="10">
        <f t="shared" si="39"/>
        <v>0</v>
      </c>
      <c r="N386" s="32">
        <f t="shared" si="40"/>
        <v>3348.655747382627</v>
      </c>
      <c r="O386" s="96">
        <v>0</v>
      </c>
    </row>
    <row r="387" spans="1:15" s="4" customFormat="1" ht="12.75">
      <c r="A387" s="26" t="s">
        <v>503</v>
      </c>
      <c r="B387" s="27" t="s">
        <v>463</v>
      </c>
      <c r="C387" s="70">
        <v>20798</v>
      </c>
      <c r="D387" s="75">
        <v>23978404.89</v>
      </c>
      <c r="E387" s="28">
        <v>1412000</v>
      </c>
      <c r="F387" s="29">
        <f t="shared" si="35"/>
        <v>353188.99780610483</v>
      </c>
      <c r="G387" s="30">
        <f t="shared" si="36"/>
        <v>0.018243619479970004</v>
      </c>
      <c r="H387" s="7">
        <f t="shared" si="37"/>
        <v>16.981873151558073</v>
      </c>
      <c r="I387" s="7">
        <f t="shared" si="41"/>
        <v>134809.9978061048</v>
      </c>
      <c r="J387" s="7">
        <f t="shared" si="38"/>
        <v>134809.9978061048</v>
      </c>
      <c r="K387" s="7">
        <f>J387/$J$500</f>
        <v>0.023693160610522374</v>
      </c>
      <c r="L387" s="31">
        <f>$B$509*G387</f>
        <v>1984857.305326052</v>
      </c>
      <c r="M387" s="10">
        <f t="shared" si="39"/>
        <v>699430.7288501252</v>
      </c>
      <c r="N387" s="32">
        <f t="shared" si="40"/>
        <v>2684288.0341761773</v>
      </c>
      <c r="O387" s="96">
        <v>0</v>
      </c>
    </row>
    <row r="388" spans="1:15" s="4" customFormat="1" ht="12.75">
      <c r="A388" s="26" t="s">
        <v>498</v>
      </c>
      <c r="B388" s="27" t="s">
        <v>326</v>
      </c>
      <c r="C388" s="70">
        <v>1343</v>
      </c>
      <c r="D388" s="75">
        <v>1220100.83</v>
      </c>
      <c r="E388" s="28">
        <v>81600</v>
      </c>
      <c r="F388" s="29">
        <f t="shared" si="35"/>
        <v>20080.82616041667</v>
      </c>
      <c r="G388" s="30">
        <f t="shared" si="36"/>
        <v>0.0010372547094889615</v>
      </c>
      <c r="H388" s="7">
        <f t="shared" si="37"/>
        <v>14.95221605392157</v>
      </c>
      <c r="I388" s="7">
        <f t="shared" si="41"/>
        <v>5979.326160416667</v>
      </c>
      <c r="J388" s="7">
        <f t="shared" si="38"/>
        <v>5979.326160416667</v>
      </c>
      <c r="K388" s="7">
        <f>J388/$J$500</f>
        <v>0.0010508800338770922</v>
      </c>
      <c r="L388" s="31">
        <f>$B$509*G388</f>
        <v>112850.55522416554</v>
      </c>
      <c r="M388" s="10">
        <f t="shared" si="39"/>
        <v>31022.361267507298</v>
      </c>
      <c r="N388" s="32">
        <f t="shared" si="40"/>
        <v>143872.91649167283</v>
      </c>
      <c r="O388" s="96">
        <v>0</v>
      </c>
    </row>
    <row r="389" spans="1:15" s="4" customFormat="1" ht="12.75">
      <c r="A389" s="26" t="s">
        <v>490</v>
      </c>
      <c r="B389" s="27" t="s">
        <v>95</v>
      </c>
      <c r="C389" s="70">
        <v>18919</v>
      </c>
      <c r="D389" s="75">
        <v>45779624.79</v>
      </c>
      <c r="E389" s="28">
        <v>3482500</v>
      </c>
      <c r="F389" s="29">
        <f t="shared" si="35"/>
        <v>248702.0018383374</v>
      </c>
      <c r="G389" s="30">
        <f t="shared" si="36"/>
        <v>0.012846449673203841</v>
      </c>
      <c r="H389" s="7">
        <f t="shared" si="37"/>
        <v>13.145620901651112</v>
      </c>
      <c r="I389" s="7">
        <f t="shared" si="41"/>
        <v>50052.50183833739</v>
      </c>
      <c r="J389" s="7">
        <f t="shared" si="38"/>
        <v>50052.50183833739</v>
      </c>
      <c r="K389" s="7">
        <f>J389/$J$500</f>
        <v>0.008796839880673087</v>
      </c>
      <c r="L389" s="31">
        <f>$B$509*G389</f>
        <v>1397659.5767828436</v>
      </c>
      <c r="M389" s="10">
        <f t="shared" si="39"/>
        <v>259685.9165587437</v>
      </c>
      <c r="N389" s="32">
        <f t="shared" si="40"/>
        <v>1657345.4933415873</v>
      </c>
      <c r="O389" s="96">
        <v>0</v>
      </c>
    </row>
    <row r="390" spans="1:15" s="4" customFormat="1" ht="12.75">
      <c r="A390" s="26" t="s">
        <v>501</v>
      </c>
      <c r="B390" s="27" t="s">
        <v>389</v>
      </c>
      <c r="C390" s="70">
        <v>1392</v>
      </c>
      <c r="D390" s="75">
        <v>2366096</v>
      </c>
      <c r="E390" s="28">
        <v>184750</v>
      </c>
      <c r="F390" s="29">
        <f t="shared" si="35"/>
        <v>17827.364719891746</v>
      </c>
      <c r="G390" s="30">
        <f t="shared" si="36"/>
        <v>0.0009208544442227962</v>
      </c>
      <c r="H390" s="7">
        <f t="shared" si="37"/>
        <v>12.807014884979703</v>
      </c>
      <c r="I390" s="7">
        <f t="shared" si="41"/>
        <v>3211.364719891746</v>
      </c>
      <c r="J390" s="7">
        <f t="shared" si="38"/>
        <v>3211.364719891746</v>
      </c>
      <c r="K390" s="7">
        <f>J390/$J$500</f>
        <v>0.0005644045792270961</v>
      </c>
      <c r="L390" s="31">
        <f>$B$509*G390</f>
        <v>100186.51577140785</v>
      </c>
      <c r="M390" s="10">
        <f t="shared" si="39"/>
        <v>16661.428701067358</v>
      </c>
      <c r="N390" s="32">
        <f t="shared" si="40"/>
        <v>116847.94447247521</v>
      </c>
      <c r="O390" s="96">
        <v>0</v>
      </c>
    </row>
    <row r="391" spans="1:15" s="4" customFormat="1" ht="12.75">
      <c r="A391" s="26" t="s">
        <v>501</v>
      </c>
      <c r="B391" s="27" t="s">
        <v>390</v>
      </c>
      <c r="C391" s="70">
        <v>2615</v>
      </c>
      <c r="D391" s="75">
        <v>4058030.51</v>
      </c>
      <c r="E391" s="28">
        <v>257350</v>
      </c>
      <c r="F391" s="29">
        <f aca="true" t="shared" si="42" ref="F391:F454">(C391*D391)/E391</f>
        <v>41234.69898445696</v>
      </c>
      <c r="G391" s="30">
        <f aca="true" t="shared" si="43" ref="G391:G454">F391/$F$500</f>
        <v>0.0021299365561113053</v>
      </c>
      <c r="H391" s="7">
        <f aca="true" t="shared" si="44" ref="H391:H454">D391/E391</f>
        <v>15.768527336312415</v>
      </c>
      <c r="I391" s="7">
        <f t="shared" si="41"/>
        <v>13777.198984456965</v>
      </c>
      <c r="J391" s="7">
        <f aca="true" t="shared" si="45" ref="J391:J442">IF(I391&gt;0,I391,0)</f>
        <v>13777.198984456965</v>
      </c>
      <c r="K391" s="7">
        <f>J391/$J$500</f>
        <v>0.0024213737379579024</v>
      </c>
      <c r="L391" s="31">
        <f>$B$509*G391</f>
        <v>231731.43563535274</v>
      </c>
      <c r="M391" s="10">
        <f aca="true" t="shared" si="46" ref="M391:M454">$G$509*K391</f>
        <v>71479.83446355021</v>
      </c>
      <c r="N391" s="32">
        <f aca="true" t="shared" si="47" ref="N391:N454">L391+M391</f>
        <v>303211.270098903</v>
      </c>
      <c r="O391" s="96">
        <v>0</v>
      </c>
    </row>
    <row r="392" spans="1:15" s="4" customFormat="1" ht="12.75">
      <c r="A392" s="26" t="s">
        <v>490</v>
      </c>
      <c r="B392" s="27" t="s">
        <v>96</v>
      </c>
      <c r="C392" s="70">
        <v>1719</v>
      </c>
      <c r="D392" s="75">
        <v>4772385.7</v>
      </c>
      <c r="E392" s="28">
        <v>384750</v>
      </c>
      <c r="F392" s="29">
        <f t="shared" si="42"/>
        <v>21322.237864327486</v>
      </c>
      <c r="G392" s="30">
        <f t="shared" si="43"/>
        <v>0.0011013785720237835</v>
      </c>
      <c r="H392" s="7">
        <f t="shared" si="44"/>
        <v>12.40386146848603</v>
      </c>
      <c r="I392" s="7">
        <f aca="true" t="shared" si="48" ref="I392:I455">(H392-10.5)*C392</f>
        <v>3272.7378643274847</v>
      </c>
      <c r="J392" s="7">
        <f t="shared" si="45"/>
        <v>3272.7378643274847</v>
      </c>
      <c r="K392" s="7">
        <f>J392/$J$500</f>
        <v>0.0005751910475302866</v>
      </c>
      <c r="L392" s="31">
        <f>$B$509*G392</f>
        <v>119827.0610177502</v>
      </c>
      <c r="M392" s="10">
        <f t="shared" si="46"/>
        <v>16979.84917316211</v>
      </c>
      <c r="N392" s="32">
        <f t="shared" si="47"/>
        <v>136806.9101909123</v>
      </c>
      <c r="O392" s="96">
        <v>0</v>
      </c>
    </row>
    <row r="393" spans="1:15" s="4" customFormat="1" ht="12.75">
      <c r="A393" s="26" t="s">
        <v>498</v>
      </c>
      <c r="B393" s="27" t="s">
        <v>327</v>
      </c>
      <c r="C393" s="70">
        <v>630</v>
      </c>
      <c r="D393" s="75">
        <v>816270</v>
      </c>
      <c r="E393" s="28">
        <v>69300</v>
      </c>
      <c r="F393" s="29">
        <f t="shared" si="42"/>
        <v>7420.636363636364</v>
      </c>
      <c r="G393" s="30">
        <f t="shared" si="43"/>
        <v>0.000383305445408385</v>
      </c>
      <c r="H393" s="7">
        <f t="shared" si="44"/>
        <v>11.77878787878788</v>
      </c>
      <c r="I393" s="7">
        <f t="shared" si="48"/>
        <v>805.636363636364</v>
      </c>
      <c r="J393" s="7">
        <f t="shared" si="45"/>
        <v>805.636363636364</v>
      </c>
      <c r="K393" s="7">
        <f>J393/$J$500</f>
        <v>0.0001415924046283842</v>
      </c>
      <c r="L393" s="31">
        <f>$B$509*G393</f>
        <v>41702.61358089563</v>
      </c>
      <c r="M393" s="10">
        <f t="shared" si="46"/>
        <v>4179.859344088123</v>
      </c>
      <c r="N393" s="32">
        <f t="shared" si="47"/>
        <v>45882.472924983755</v>
      </c>
      <c r="O393" s="96">
        <v>0</v>
      </c>
    </row>
    <row r="394" spans="1:15" s="4" customFormat="1" ht="12.75">
      <c r="A394" s="26" t="s">
        <v>497</v>
      </c>
      <c r="B394" s="27" t="s">
        <v>303</v>
      </c>
      <c r="C394" s="70">
        <v>35</v>
      </c>
      <c r="D394" s="75">
        <v>78530.06</v>
      </c>
      <c r="E394" s="28">
        <v>10550</v>
      </c>
      <c r="F394" s="29">
        <f t="shared" si="42"/>
        <v>260.5262654028436</v>
      </c>
      <c r="G394" s="30">
        <f t="shared" si="43"/>
        <v>1.3457220015546584E-05</v>
      </c>
      <c r="H394" s="7">
        <f t="shared" si="44"/>
        <v>7.443607582938388</v>
      </c>
      <c r="I394" s="7">
        <f t="shared" si="48"/>
        <v>-106.97373459715641</v>
      </c>
      <c r="J394" s="7">
        <f t="shared" si="45"/>
        <v>0</v>
      </c>
      <c r="K394" s="7">
        <f>J394/$J$500</f>
        <v>0</v>
      </c>
      <c r="L394" s="31">
        <f>$B$509*G394</f>
        <v>1464.1097665166562</v>
      </c>
      <c r="M394" s="10">
        <f t="shared" si="46"/>
        <v>0</v>
      </c>
      <c r="N394" s="32">
        <f t="shared" si="47"/>
        <v>1464.1097665166562</v>
      </c>
      <c r="O394" s="96">
        <v>0</v>
      </c>
    </row>
    <row r="395" spans="1:15" s="4" customFormat="1" ht="12.75">
      <c r="A395" s="26" t="s">
        <v>492</v>
      </c>
      <c r="B395" s="27" t="s">
        <v>145</v>
      </c>
      <c r="C395" s="70">
        <v>1196</v>
      </c>
      <c r="D395" s="75">
        <v>2118491.07</v>
      </c>
      <c r="E395" s="28">
        <v>218150</v>
      </c>
      <c r="F395" s="29">
        <f t="shared" si="42"/>
        <v>11614.555671418748</v>
      </c>
      <c r="G395" s="30">
        <f t="shared" si="43"/>
        <v>0.0005999380938095253</v>
      </c>
      <c r="H395" s="7">
        <f t="shared" si="44"/>
        <v>9.71116694934678</v>
      </c>
      <c r="I395" s="7">
        <f t="shared" si="48"/>
        <v>-943.4443285812519</v>
      </c>
      <c r="J395" s="7">
        <f t="shared" si="45"/>
        <v>0</v>
      </c>
      <c r="K395" s="7">
        <f>J395/$J$500</f>
        <v>0</v>
      </c>
      <c r="L395" s="31">
        <f>$B$509*G395</f>
        <v>65271.669887031676</v>
      </c>
      <c r="M395" s="10">
        <f t="shared" si="46"/>
        <v>0</v>
      </c>
      <c r="N395" s="32">
        <f t="shared" si="47"/>
        <v>65271.669887031676</v>
      </c>
      <c r="O395" s="96">
        <v>0</v>
      </c>
    </row>
    <row r="396" spans="1:15" s="4" customFormat="1" ht="12.75">
      <c r="A396" s="26" t="s">
        <v>503</v>
      </c>
      <c r="B396" s="27" t="s">
        <v>464</v>
      </c>
      <c r="C396" s="70">
        <v>2668</v>
      </c>
      <c r="D396" s="75">
        <v>4541777.7</v>
      </c>
      <c r="E396" s="28">
        <v>475850</v>
      </c>
      <c r="F396" s="29">
        <f t="shared" si="42"/>
        <v>25464.879486392772</v>
      </c>
      <c r="G396" s="30">
        <f t="shared" si="43"/>
        <v>0.0013153625235746617</v>
      </c>
      <c r="H396" s="7">
        <f t="shared" si="44"/>
        <v>9.544557528632973</v>
      </c>
      <c r="I396" s="7">
        <f t="shared" si="48"/>
        <v>-2549.1205136072276</v>
      </c>
      <c r="J396" s="7">
        <f t="shared" si="45"/>
        <v>0</v>
      </c>
      <c r="K396" s="7">
        <f>J396/$J$500</f>
        <v>0</v>
      </c>
      <c r="L396" s="31">
        <f>$B$509*G396</f>
        <v>143107.9461471848</v>
      </c>
      <c r="M396" s="10">
        <f t="shared" si="46"/>
        <v>0</v>
      </c>
      <c r="N396" s="32">
        <f t="shared" si="47"/>
        <v>143107.9461471848</v>
      </c>
      <c r="O396" s="96">
        <v>0</v>
      </c>
    </row>
    <row r="397" spans="1:15" s="4" customFormat="1" ht="12.75">
      <c r="A397" s="9" t="s">
        <v>489</v>
      </c>
      <c r="B397" s="27" t="s">
        <v>65</v>
      </c>
      <c r="C397" s="8">
        <v>848</v>
      </c>
      <c r="D397" s="76">
        <v>739769.94</v>
      </c>
      <c r="E397" s="28">
        <v>43150</v>
      </c>
      <c r="F397" s="29">
        <f t="shared" si="42"/>
        <v>14538.236596060255</v>
      </c>
      <c r="G397" s="30">
        <f t="shared" si="43"/>
        <v>0.0007509578667960228</v>
      </c>
      <c r="H397" s="7">
        <f t="shared" si="44"/>
        <v>17.14414692931634</v>
      </c>
      <c r="I397" s="7">
        <f t="shared" si="48"/>
        <v>5634.236596060256</v>
      </c>
      <c r="J397" s="7">
        <f t="shared" si="45"/>
        <v>5634.236596060256</v>
      </c>
      <c r="K397" s="7">
        <f>J397/$J$500</f>
        <v>0.000990229766045537</v>
      </c>
      <c r="L397" s="31">
        <f>$B$509*G397</f>
        <v>81702.21975626324</v>
      </c>
      <c r="M397" s="10">
        <f t="shared" si="46"/>
        <v>29231.94327593126</v>
      </c>
      <c r="N397" s="32">
        <f t="shared" si="47"/>
        <v>110934.1630321945</v>
      </c>
      <c r="O397" s="96">
        <v>0</v>
      </c>
    </row>
    <row r="398" spans="1:15" s="4" customFormat="1" ht="12.75">
      <c r="A398" s="26" t="s">
        <v>498</v>
      </c>
      <c r="B398" s="27" t="s">
        <v>328</v>
      </c>
      <c r="C398" s="70">
        <v>233</v>
      </c>
      <c r="D398" s="75">
        <v>319264.27</v>
      </c>
      <c r="E398" s="28">
        <v>29300</v>
      </c>
      <c r="F398" s="29">
        <f t="shared" si="42"/>
        <v>2538.859211945393</v>
      </c>
      <c r="G398" s="30">
        <f t="shared" si="43"/>
        <v>0.00013114219770055265</v>
      </c>
      <c r="H398" s="7">
        <f t="shared" si="44"/>
        <v>10.896391467576793</v>
      </c>
      <c r="I398" s="7">
        <f t="shared" si="48"/>
        <v>92.35921194539272</v>
      </c>
      <c r="J398" s="7">
        <f t="shared" si="45"/>
        <v>92.35921194539272</v>
      </c>
      <c r="K398" s="7">
        <f>J398/$J$500</f>
        <v>1.623233942656715E-05</v>
      </c>
      <c r="L398" s="31">
        <f>$B$509*G398</f>
        <v>14267.922515498733</v>
      </c>
      <c r="M398" s="10">
        <f t="shared" si="46"/>
        <v>479.1845707163411</v>
      </c>
      <c r="N398" s="32">
        <f t="shared" si="47"/>
        <v>14747.107086215074</v>
      </c>
      <c r="O398" s="96">
        <v>0</v>
      </c>
    </row>
    <row r="399" spans="1:15" s="4" customFormat="1" ht="12.75">
      <c r="A399" s="26" t="s">
        <v>493</v>
      </c>
      <c r="B399" s="27" t="s">
        <v>177</v>
      </c>
      <c r="C399" s="70">
        <v>4208</v>
      </c>
      <c r="D399" s="75">
        <v>3431750.13</v>
      </c>
      <c r="E399" s="28">
        <v>372750</v>
      </c>
      <c r="F399" s="29">
        <f t="shared" si="42"/>
        <v>38741.25968354125</v>
      </c>
      <c r="G399" s="30">
        <f t="shared" si="43"/>
        <v>0.0020011404778504482</v>
      </c>
      <c r="H399" s="7">
        <f t="shared" si="44"/>
        <v>9.206573118712273</v>
      </c>
      <c r="I399" s="7">
        <f t="shared" si="48"/>
        <v>-5442.740316458757</v>
      </c>
      <c r="J399" s="7">
        <f t="shared" si="45"/>
        <v>0</v>
      </c>
      <c r="K399" s="7">
        <f>J399/$J$500</f>
        <v>0</v>
      </c>
      <c r="L399" s="31">
        <f>$B$509*G399</f>
        <v>217718.76467857897</v>
      </c>
      <c r="M399" s="10">
        <f t="shared" si="46"/>
        <v>0</v>
      </c>
      <c r="N399" s="32">
        <f t="shared" si="47"/>
        <v>217718.76467857897</v>
      </c>
      <c r="O399" s="96">
        <v>0</v>
      </c>
    </row>
    <row r="400" spans="1:15" s="4" customFormat="1" ht="12.75">
      <c r="A400" s="26" t="s">
        <v>500</v>
      </c>
      <c r="B400" s="27" t="s">
        <v>367</v>
      </c>
      <c r="C400" s="70">
        <v>8589</v>
      </c>
      <c r="D400" s="75">
        <v>15705665.21</v>
      </c>
      <c r="E400" s="28">
        <v>1096200</v>
      </c>
      <c r="F400" s="29">
        <f t="shared" si="42"/>
        <v>123057.79829291187</v>
      </c>
      <c r="G400" s="30">
        <f t="shared" si="43"/>
        <v>0.006356425766499291</v>
      </c>
      <c r="H400" s="7">
        <f t="shared" si="44"/>
        <v>14.32737202152892</v>
      </c>
      <c r="I400" s="7">
        <f t="shared" si="48"/>
        <v>32873.29829291189</v>
      </c>
      <c r="J400" s="7">
        <f t="shared" si="45"/>
        <v>32873.29829291189</v>
      </c>
      <c r="K400" s="7">
        <f>J400/$J$500</f>
        <v>0.0057775561822337</v>
      </c>
      <c r="L400" s="31">
        <f>$B$509*G400</f>
        <v>691562.2271255358</v>
      </c>
      <c r="M400" s="10">
        <f t="shared" si="46"/>
        <v>170555.56233884703</v>
      </c>
      <c r="N400" s="32">
        <f t="shared" si="47"/>
        <v>862117.7894643829</v>
      </c>
      <c r="O400" s="96">
        <v>0</v>
      </c>
    </row>
    <row r="401" spans="1:15" s="4" customFormat="1" ht="12.75">
      <c r="A401" s="26" t="s">
        <v>500</v>
      </c>
      <c r="B401" s="27" t="s">
        <v>368</v>
      </c>
      <c r="C401" s="70">
        <v>1033</v>
      </c>
      <c r="D401" s="75">
        <v>1485268.36</v>
      </c>
      <c r="E401" s="28">
        <v>112400</v>
      </c>
      <c r="F401" s="29">
        <f t="shared" si="42"/>
        <v>13650.197650177937</v>
      </c>
      <c r="G401" s="30">
        <f t="shared" si="43"/>
        <v>0.0007050871156890905</v>
      </c>
      <c r="H401" s="7">
        <f t="shared" si="44"/>
        <v>13.214131316725979</v>
      </c>
      <c r="I401" s="7">
        <f t="shared" si="48"/>
        <v>2803.6976501779363</v>
      </c>
      <c r="J401" s="7">
        <f t="shared" si="45"/>
        <v>2803.6976501779363</v>
      </c>
      <c r="K401" s="7">
        <f>J401/$J$500</f>
        <v>0.0004927561739490054</v>
      </c>
      <c r="L401" s="31">
        <f>$B$509*G401</f>
        <v>76711.60396670735</v>
      </c>
      <c r="M401" s="10">
        <f t="shared" si="46"/>
        <v>14546.341687207821</v>
      </c>
      <c r="N401" s="32">
        <f t="shared" si="47"/>
        <v>91257.94565391517</v>
      </c>
      <c r="O401" s="96">
        <v>0</v>
      </c>
    </row>
    <row r="402" spans="1:15" s="4" customFormat="1" ht="12.75">
      <c r="A402" s="9" t="s">
        <v>489</v>
      </c>
      <c r="B402" s="27" t="s">
        <v>66</v>
      </c>
      <c r="C402" s="8">
        <v>442</v>
      </c>
      <c r="D402" s="76">
        <v>291080.4</v>
      </c>
      <c r="E402" s="28">
        <v>19200</v>
      </c>
      <c r="F402" s="29">
        <f t="shared" si="42"/>
        <v>6700.913375000001</v>
      </c>
      <c r="G402" s="30">
        <f t="shared" si="43"/>
        <v>0.0003461288843681769</v>
      </c>
      <c r="H402" s="7">
        <f t="shared" si="44"/>
        <v>15.1604375</v>
      </c>
      <c r="I402" s="7">
        <f t="shared" si="48"/>
        <v>2059.913375</v>
      </c>
      <c r="J402" s="7">
        <f t="shared" si="45"/>
        <v>2059.913375</v>
      </c>
      <c r="K402" s="7">
        <f>J402/$J$500</f>
        <v>0.0003620344131140402</v>
      </c>
      <c r="L402" s="31">
        <f>$B$509*G402</f>
        <v>37657.90256022495</v>
      </c>
      <c r="M402" s="10">
        <f t="shared" si="46"/>
        <v>10687.387706337659</v>
      </c>
      <c r="N402" s="32">
        <f t="shared" si="47"/>
        <v>48345.29026656261</v>
      </c>
      <c r="O402" s="96">
        <v>0</v>
      </c>
    </row>
    <row r="403" spans="1:15" s="4" customFormat="1" ht="12.75">
      <c r="A403" s="26" t="s">
        <v>500</v>
      </c>
      <c r="B403" s="27" t="s">
        <v>369</v>
      </c>
      <c r="C403" s="70">
        <v>1053</v>
      </c>
      <c r="D403" s="75">
        <v>1203271.49</v>
      </c>
      <c r="E403" s="14">
        <v>90400</v>
      </c>
      <c r="F403" s="29">
        <f t="shared" si="42"/>
        <v>14015.983174446903</v>
      </c>
      <c r="G403" s="30">
        <f t="shared" si="43"/>
        <v>0.0007239813959681944</v>
      </c>
      <c r="H403" s="7">
        <f t="shared" si="44"/>
        <v>13.310525331858408</v>
      </c>
      <c r="I403" s="7">
        <f t="shared" si="48"/>
        <v>2959.4831744469034</v>
      </c>
      <c r="J403" s="7">
        <f t="shared" si="45"/>
        <v>2959.4831744469034</v>
      </c>
      <c r="K403" s="7">
        <f>J403/$J$500</f>
        <v>0.000520135830557322</v>
      </c>
      <c r="L403" s="31">
        <f>$B$509*G403</f>
        <v>78767.25143743167</v>
      </c>
      <c r="M403" s="10">
        <f t="shared" si="46"/>
        <v>15354.599120313487</v>
      </c>
      <c r="N403" s="32">
        <f t="shared" si="47"/>
        <v>94121.85055774516</v>
      </c>
      <c r="O403" s="96">
        <v>0</v>
      </c>
    </row>
    <row r="404" spans="1:15" s="4" customFormat="1" ht="12.75">
      <c r="A404" s="26" t="s">
        <v>495</v>
      </c>
      <c r="B404" s="27" t="s">
        <v>214</v>
      </c>
      <c r="C404" s="70">
        <v>548</v>
      </c>
      <c r="D404" s="75">
        <v>686781.1</v>
      </c>
      <c r="E404" s="28">
        <v>53650</v>
      </c>
      <c r="F404" s="29">
        <f t="shared" si="42"/>
        <v>7015.024096924511</v>
      </c>
      <c r="G404" s="30">
        <f t="shared" si="43"/>
        <v>0.00036235395514038534</v>
      </c>
      <c r="H404" s="7">
        <f t="shared" si="44"/>
        <v>12.801138863000931</v>
      </c>
      <c r="I404" s="7">
        <f t="shared" si="48"/>
        <v>1261.0240969245103</v>
      </c>
      <c r="J404" s="7">
        <f t="shared" si="45"/>
        <v>1261.0240969245103</v>
      </c>
      <c r="K404" s="7">
        <f>J404/$J$500</f>
        <v>0.00022162782396261088</v>
      </c>
      <c r="L404" s="31">
        <f>$B$509*G404</f>
        <v>39423.14713173161</v>
      </c>
      <c r="M404" s="10">
        <f t="shared" si="46"/>
        <v>6542.534066932091</v>
      </c>
      <c r="N404" s="32">
        <f t="shared" si="47"/>
        <v>45965.681198663704</v>
      </c>
      <c r="O404" s="96">
        <v>0</v>
      </c>
    </row>
    <row r="405" spans="1:15" s="4" customFormat="1" ht="12.75">
      <c r="A405" s="26" t="s">
        <v>492</v>
      </c>
      <c r="B405" s="27" t="s">
        <v>146</v>
      </c>
      <c r="C405" s="70">
        <v>274</v>
      </c>
      <c r="D405" s="75">
        <v>616696.2</v>
      </c>
      <c r="E405" s="28">
        <v>106550</v>
      </c>
      <c r="F405" s="29">
        <f t="shared" si="42"/>
        <v>1585.8729122477707</v>
      </c>
      <c r="G405" s="30">
        <f t="shared" si="43"/>
        <v>8.191665690142317E-05</v>
      </c>
      <c r="H405" s="7">
        <f t="shared" si="44"/>
        <v>5.787857343969967</v>
      </c>
      <c r="I405" s="7">
        <f t="shared" si="48"/>
        <v>-1291.127087752229</v>
      </c>
      <c r="J405" s="7">
        <f t="shared" si="45"/>
        <v>0</v>
      </c>
      <c r="K405" s="7">
        <f>J405/$J$500</f>
        <v>0</v>
      </c>
      <c r="L405" s="31">
        <f>$B$509*G405</f>
        <v>8912.314524932464</v>
      </c>
      <c r="M405" s="10">
        <f t="shared" si="46"/>
        <v>0</v>
      </c>
      <c r="N405" s="32">
        <f t="shared" si="47"/>
        <v>8912.314524932464</v>
      </c>
      <c r="O405" s="96">
        <v>0</v>
      </c>
    </row>
    <row r="406" spans="1:15" s="4" customFormat="1" ht="12.75">
      <c r="A406" s="26" t="s">
        <v>503</v>
      </c>
      <c r="B406" s="27" t="s">
        <v>514</v>
      </c>
      <c r="C406" s="70">
        <v>7220</v>
      </c>
      <c r="D406" s="75">
        <v>9921190.6</v>
      </c>
      <c r="E406" s="28">
        <v>651150</v>
      </c>
      <c r="F406" s="29">
        <f t="shared" si="42"/>
        <v>110006.90490977501</v>
      </c>
      <c r="G406" s="30">
        <f t="shared" si="43"/>
        <v>0.005682295104914193</v>
      </c>
      <c r="H406" s="7">
        <f t="shared" si="44"/>
        <v>15.23641342240651</v>
      </c>
      <c r="I406" s="7">
        <f t="shared" si="48"/>
        <v>34196.904909775</v>
      </c>
      <c r="J406" s="7">
        <f t="shared" si="45"/>
        <v>34196.904909775</v>
      </c>
      <c r="K406" s="7">
        <f>J406/$J$500</f>
        <v>0.006010183024966782</v>
      </c>
      <c r="L406" s="31">
        <f>$B$509*G406</f>
        <v>618218.603078754</v>
      </c>
      <c r="M406" s="10">
        <f t="shared" si="46"/>
        <v>177422.7914450661</v>
      </c>
      <c r="N406" s="32">
        <f t="shared" si="47"/>
        <v>795641.3945238201</v>
      </c>
      <c r="O406" s="96">
        <v>0</v>
      </c>
    </row>
    <row r="407" spans="1:15" s="4" customFormat="1" ht="12.75">
      <c r="A407" s="26" t="s">
        <v>495</v>
      </c>
      <c r="B407" s="27" t="s">
        <v>515</v>
      </c>
      <c r="C407" s="70">
        <v>892</v>
      </c>
      <c r="D407" s="75">
        <v>2381336.32</v>
      </c>
      <c r="E407" s="28">
        <v>664450</v>
      </c>
      <c r="F407" s="29">
        <f t="shared" si="42"/>
        <v>3196.8575475054554</v>
      </c>
      <c r="G407" s="30">
        <f t="shared" si="43"/>
        <v>0.0001651304343867972</v>
      </c>
      <c r="H407" s="7">
        <f t="shared" si="44"/>
        <v>3.5839210173827976</v>
      </c>
      <c r="I407" s="7">
        <f t="shared" si="48"/>
        <v>-6169.142452494544</v>
      </c>
      <c r="J407" s="7">
        <f t="shared" si="45"/>
        <v>0</v>
      </c>
      <c r="K407" s="7">
        <f>J407/$J$500</f>
        <v>0</v>
      </c>
      <c r="L407" s="31">
        <f>$B$509*G407</f>
        <v>17965.752321470674</v>
      </c>
      <c r="M407" s="10">
        <f t="shared" si="46"/>
        <v>0</v>
      </c>
      <c r="N407" s="32">
        <f t="shared" si="47"/>
        <v>17965.752321470674</v>
      </c>
      <c r="O407" s="96">
        <v>0</v>
      </c>
    </row>
    <row r="408" spans="1:15" s="4" customFormat="1" ht="12.75">
      <c r="A408" s="26" t="s">
        <v>490</v>
      </c>
      <c r="B408" s="27" t="s">
        <v>516</v>
      </c>
      <c r="C408" s="70">
        <v>25002</v>
      </c>
      <c r="D408" s="75">
        <v>53518474.75</v>
      </c>
      <c r="E408" s="28">
        <v>3516250</v>
      </c>
      <c r="F408" s="29">
        <f t="shared" si="42"/>
        <v>380538.615200711</v>
      </c>
      <c r="G408" s="30">
        <f t="shared" si="43"/>
        <v>0.019656336228705995</v>
      </c>
      <c r="H408" s="7">
        <f t="shared" si="44"/>
        <v>15.22032698186989</v>
      </c>
      <c r="I408" s="7">
        <f t="shared" si="48"/>
        <v>118017.61520071099</v>
      </c>
      <c r="J408" s="7">
        <f t="shared" si="45"/>
        <v>118017.61520071099</v>
      </c>
      <c r="K408" s="7">
        <f>J408/$J$500</f>
        <v>0.020741861563138807</v>
      </c>
      <c r="L408" s="31">
        <f>$B$509*G408</f>
        <v>2138557.1323896293</v>
      </c>
      <c r="M408" s="10">
        <f t="shared" si="46"/>
        <v>612307.3062853272</v>
      </c>
      <c r="N408" s="32">
        <f t="shared" si="47"/>
        <v>2750864.4386749566</v>
      </c>
      <c r="O408" s="96">
        <v>0</v>
      </c>
    </row>
    <row r="409" spans="1:15" s="4" customFormat="1" ht="12.75">
      <c r="A409" s="26" t="s">
        <v>494</v>
      </c>
      <c r="B409" s="27" t="s">
        <v>517</v>
      </c>
      <c r="C409" s="70">
        <v>1558</v>
      </c>
      <c r="D409" s="75">
        <v>3141259.21</v>
      </c>
      <c r="E409" s="28">
        <v>251050</v>
      </c>
      <c r="F409" s="29">
        <f t="shared" si="42"/>
        <v>19494.450703764192</v>
      </c>
      <c r="G409" s="30">
        <f t="shared" si="43"/>
        <v>0.0010069660799732873</v>
      </c>
      <c r="H409" s="7">
        <f t="shared" si="44"/>
        <v>12.512484405496913</v>
      </c>
      <c r="I409" s="7">
        <f t="shared" si="48"/>
        <v>3135.4507037641906</v>
      </c>
      <c r="J409" s="7">
        <f t="shared" si="45"/>
        <v>3135.4507037641906</v>
      </c>
      <c r="K409" s="7">
        <f>J409/$J$500</f>
        <v>0.0005510625199883821</v>
      </c>
      <c r="L409" s="31">
        <f>$B$509*G409</f>
        <v>109555.23284427784</v>
      </c>
      <c r="M409" s="10">
        <f t="shared" si="46"/>
        <v>16267.566253963067</v>
      </c>
      <c r="N409" s="32">
        <f t="shared" si="47"/>
        <v>125822.79909824091</v>
      </c>
      <c r="O409" s="96">
        <v>0</v>
      </c>
    </row>
    <row r="410" spans="1:15" s="4" customFormat="1" ht="12.75">
      <c r="A410" s="26" t="s">
        <v>495</v>
      </c>
      <c r="B410" s="27" t="s">
        <v>215</v>
      </c>
      <c r="C410" s="70">
        <v>606</v>
      </c>
      <c r="D410" s="75">
        <v>2459249</v>
      </c>
      <c r="E410" s="28">
        <v>626500</v>
      </c>
      <c r="F410" s="29">
        <f t="shared" si="42"/>
        <v>2378.7787613727055</v>
      </c>
      <c r="G410" s="30">
        <f t="shared" si="43"/>
        <v>0.00012287340437864536</v>
      </c>
      <c r="H410" s="7">
        <f t="shared" si="44"/>
        <v>3.9253774940143655</v>
      </c>
      <c r="I410" s="7">
        <f t="shared" si="48"/>
        <v>-3984.2212386272945</v>
      </c>
      <c r="J410" s="7">
        <f t="shared" si="45"/>
        <v>0</v>
      </c>
      <c r="K410" s="7">
        <f>J410/$J$500</f>
        <v>0</v>
      </c>
      <c r="L410" s="31">
        <f>$B$509*G410</f>
        <v>13368.2997816855</v>
      </c>
      <c r="M410" s="10">
        <f t="shared" si="46"/>
        <v>0</v>
      </c>
      <c r="N410" s="32">
        <f t="shared" si="47"/>
        <v>13368.2997816855</v>
      </c>
      <c r="O410" s="96">
        <v>0</v>
      </c>
    </row>
    <row r="411" spans="1:15" s="4" customFormat="1" ht="12.75">
      <c r="A411" s="26" t="s">
        <v>492</v>
      </c>
      <c r="B411" s="27" t="s">
        <v>147</v>
      </c>
      <c r="C411" s="70">
        <v>1764</v>
      </c>
      <c r="D411" s="75">
        <v>7206044.7</v>
      </c>
      <c r="E411" s="28">
        <v>653350</v>
      </c>
      <c r="F411" s="29">
        <f t="shared" si="42"/>
        <v>19455.824367949797</v>
      </c>
      <c r="G411" s="30">
        <f t="shared" si="43"/>
        <v>0.0010049708757713426</v>
      </c>
      <c r="H411" s="7">
        <f t="shared" si="44"/>
        <v>11.029378893395577</v>
      </c>
      <c r="I411" s="7">
        <f t="shared" si="48"/>
        <v>933.8243679497986</v>
      </c>
      <c r="J411" s="7">
        <f t="shared" si="45"/>
        <v>933.8243679497986</v>
      </c>
      <c r="K411" s="7">
        <f>J411/$J$500</f>
        <v>0.0001641217349745568</v>
      </c>
      <c r="L411" s="31">
        <f>$B$509*G411</f>
        <v>109338.15993063836</v>
      </c>
      <c r="M411" s="10">
        <f t="shared" si="46"/>
        <v>4844.933379737491</v>
      </c>
      <c r="N411" s="32">
        <f t="shared" si="47"/>
        <v>114183.09331037584</v>
      </c>
      <c r="O411" s="96">
        <v>0</v>
      </c>
    </row>
    <row r="412" spans="1:15" s="4" customFormat="1" ht="12.75">
      <c r="A412" s="26" t="s">
        <v>497</v>
      </c>
      <c r="B412" s="27" t="s">
        <v>304</v>
      </c>
      <c r="C412" s="70">
        <v>409</v>
      </c>
      <c r="D412" s="75">
        <v>341948.5</v>
      </c>
      <c r="E412" s="28">
        <v>17900</v>
      </c>
      <c r="F412" s="29">
        <f t="shared" si="42"/>
        <v>7813.236675977653</v>
      </c>
      <c r="G412" s="30">
        <f t="shared" si="43"/>
        <v>0.0004035848163700024</v>
      </c>
      <c r="H412" s="7">
        <f t="shared" si="44"/>
        <v>19.10326815642458</v>
      </c>
      <c r="I412" s="7">
        <f t="shared" si="48"/>
        <v>3518.7366759776532</v>
      </c>
      <c r="J412" s="7">
        <f t="shared" si="45"/>
        <v>3518.7366759776532</v>
      </c>
      <c r="K412" s="7">
        <f>J412/$J$500</f>
        <v>0.0006184258924919201</v>
      </c>
      <c r="L412" s="31">
        <f>$B$509*G412</f>
        <v>43908.95523611247</v>
      </c>
      <c r="M412" s="10">
        <f t="shared" si="46"/>
        <v>18256.157539965974</v>
      </c>
      <c r="N412" s="32">
        <f t="shared" si="47"/>
        <v>62165.112776078444</v>
      </c>
      <c r="O412" s="96">
        <v>0</v>
      </c>
    </row>
    <row r="413" spans="1:15" s="4" customFormat="1" ht="12.75">
      <c r="A413" s="26" t="s">
        <v>497</v>
      </c>
      <c r="B413" s="27" t="s">
        <v>305</v>
      </c>
      <c r="C413" s="70">
        <v>396</v>
      </c>
      <c r="D413" s="75">
        <v>332271.1</v>
      </c>
      <c r="E413" s="28">
        <v>17950</v>
      </c>
      <c r="F413" s="29">
        <f t="shared" si="42"/>
        <v>7330.326217270194</v>
      </c>
      <c r="G413" s="30">
        <f t="shared" si="43"/>
        <v>0.00037864056638973196</v>
      </c>
      <c r="H413" s="7">
        <f t="shared" si="44"/>
        <v>18.51092479108635</v>
      </c>
      <c r="I413" s="7">
        <f t="shared" si="48"/>
        <v>3172.3262172701943</v>
      </c>
      <c r="J413" s="7">
        <f t="shared" si="45"/>
        <v>3172.3262172701943</v>
      </c>
      <c r="K413" s="7">
        <f>J413/$J$500</f>
        <v>0.0005575434745044548</v>
      </c>
      <c r="L413" s="31">
        <f>$B$509*G413</f>
        <v>41195.087143567696</v>
      </c>
      <c r="M413" s="10">
        <f t="shared" si="46"/>
        <v>16458.886391252312</v>
      </c>
      <c r="N413" s="32">
        <f t="shared" si="47"/>
        <v>57653.973534820005</v>
      </c>
      <c r="O413" s="96">
        <v>0</v>
      </c>
    </row>
    <row r="414" spans="1:15" s="4" customFormat="1" ht="12.75">
      <c r="A414" s="26" t="s">
        <v>490</v>
      </c>
      <c r="B414" s="27" t="s">
        <v>97</v>
      </c>
      <c r="C414" s="70">
        <v>9874</v>
      </c>
      <c r="D414" s="75">
        <v>10654492.63</v>
      </c>
      <c r="E414" s="28">
        <v>1001000</v>
      </c>
      <c r="F414" s="29">
        <f t="shared" si="42"/>
        <v>105097.36286575426</v>
      </c>
      <c r="G414" s="30">
        <f t="shared" si="43"/>
        <v>0.005428697689852017</v>
      </c>
      <c r="H414" s="7">
        <f t="shared" si="44"/>
        <v>10.643848781218782</v>
      </c>
      <c r="I414" s="7">
        <f t="shared" si="48"/>
        <v>1420.3628657542565</v>
      </c>
      <c r="J414" s="7">
        <f t="shared" si="45"/>
        <v>1420.3628657542565</v>
      </c>
      <c r="K414" s="7">
        <f>J414/$J$500</f>
        <v>0.00024963197130186044</v>
      </c>
      <c r="L414" s="31">
        <f>$B$509*G414</f>
        <v>590627.8784174222</v>
      </c>
      <c r="M414" s="10">
        <f t="shared" si="46"/>
        <v>7369.2266938169505</v>
      </c>
      <c r="N414" s="32">
        <f t="shared" si="47"/>
        <v>597997.1051112391</v>
      </c>
      <c r="O414" s="96">
        <v>0</v>
      </c>
    </row>
    <row r="415" spans="1:15" s="4" customFormat="1" ht="12.75">
      <c r="A415" s="26" t="s">
        <v>500</v>
      </c>
      <c r="B415" s="27" t="s">
        <v>370</v>
      </c>
      <c r="C415" s="70">
        <v>640</v>
      </c>
      <c r="D415" s="75">
        <v>637341.01</v>
      </c>
      <c r="E415" s="28">
        <v>34000</v>
      </c>
      <c r="F415" s="29">
        <f t="shared" si="42"/>
        <v>11997.007247058822</v>
      </c>
      <c r="G415" s="30">
        <f t="shared" si="43"/>
        <v>0.000619693242069616</v>
      </c>
      <c r="H415" s="7">
        <f t="shared" si="44"/>
        <v>18.74532382352941</v>
      </c>
      <c r="I415" s="7">
        <f t="shared" si="48"/>
        <v>5277.007247058823</v>
      </c>
      <c r="J415" s="7">
        <f t="shared" si="45"/>
        <v>5277.007247058823</v>
      </c>
      <c r="K415" s="7">
        <f>J415/$J$500</f>
        <v>0.0009274459037324703</v>
      </c>
      <c r="L415" s="31">
        <f>$B$509*G415</f>
        <v>67420.97750577975</v>
      </c>
      <c r="M415" s="10">
        <f t="shared" si="46"/>
        <v>27378.54079833391</v>
      </c>
      <c r="N415" s="32">
        <f t="shared" si="47"/>
        <v>94799.51830411366</v>
      </c>
      <c r="O415" s="96">
        <v>0</v>
      </c>
    </row>
    <row r="416" spans="1:15" s="4" customFormat="1" ht="12.75">
      <c r="A416" s="26" t="s">
        <v>497</v>
      </c>
      <c r="B416" s="27" t="s">
        <v>306</v>
      </c>
      <c r="C416" s="70">
        <v>1202</v>
      </c>
      <c r="D416" s="75">
        <v>1074661.45</v>
      </c>
      <c r="E416" s="28">
        <v>78600</v>
      </c>
      <c r="F416" s="29">
        <f t="shared" si="42"/>
        <v>16434.39011323155</v>
      </c>
      <c r="G416" s="30">
        <f t="shared" si="43"/>
        <v>0.0008489017536604452</v>
      </c>
      <c r="H416" s="7">
        <f t="shared" si="44"/>
        <v>13.672537531806615</v>
      </c>
      <c r="I416" s="7">
        <f t="shared" si="48"/>
        <v>3813.390113231551</v>
      </c>
      <c r="J416" s="7">
        <f t="shared" si="45"/>
        <v>3813.390113231551</v>
      </c>
      <c r="K416" s="7">
        <f>J416/$J$500</f>
        <v>0.0006702118974389726</v>
      </c>
      <c r="L416" s="31">
        <f>$B$509*G416</f>
        <v>92358.25429854897</v>
      </c>
      <c r="M416" s="10">
        <f t="shared" si="46"/>
        <v>19784.899263358806</v>
      </c>
      <c r="N416" s="32">
        <f t="shared" si="47"/>
        <v>112143.15356190778</v>
      </c>
      <c r="O416" s="96">
        <v>0</v>
      </c>
    </row>
    <row r="417" spans="1:15" s="4" customFormat="1" ht="12.75">
      <c r="A417" s="26" t="s">
        <v>502</v>
      </c>
      <c r="B417" s="27" t="s">
        <v>432</v>
      </c>
      <c r="C417" s="70">
        <v>1131</v>
      </c>
      <c r="D417" s="75">
        <v>2616084.25</v>
      </c>
      <c r="E417" s="28">
        <v>188300</v>
      </c>
      <c r="F417" s="29">
        <f t="shared" si="42"/>
        <v>15713.177306160382</v>
      </c>
      <c r="G417" s="30">
        <f t="shared" si="43"/>
        <v>0.0008116482375599502</v>
      </c>
      <c r="H417" s="7">
        <f t="shared" si="44"/>
        <v>13.89317180031864</v>
      </c>
      <c r="I417" s="7">
        <f t="shared" si="48"/>
        <v>3837.677306160382</v>
      </c>
      <c r="J417" s="7">
        <f t="shared" si="45"/>
        <v>3837.677306160382</v>
      </c>
      <c r="K417" s="7">
        <f>J417/$J$500</f>
        <v>0.0006744804262736751</v>
      </c>
      <c r="L417" s="31">
        <f>$B$509*G417</f>
        <v>88305.1707718764</v>
      </c>
      <c r="M417" s="10">
        <f t="shared" si="46"/>
        <v>19910.907788901313</v>
      </c>
      <c r="N417" s="32">
        <f t="shared" si="47"/>
        <v>108216.0785607777</v>
      </c>
      <c r="O417" s="96">
        <v>0</v>
      </c>
    </row>
    <row r="418" spans="1:15" s="4" customFormat="1" ht="12.75">
      <c r="A418" s="9" t="s">
        <v>489</v>
      </c>
      <c r="B418" s="27" t="s">
        <v>67</v>
      </c>
      <c r="C418" s="8">
        <v>253</v>
      </c>
      <c r="D418" s="76">
        <v>249197.23</v>
      </c>
      <c r="E418" s="28">
        <v>15950</v>
      </c>
      <c r="F418" s="29">
        <f t="shared" si="42"/>
        <v>3952.7836482758626</v>
      </c>
      <c r="G418" s="30">
        <f t="shared" si="43"/>
        <v>0.0002041770304673572</v>
      </c>
      <c r="H418" s="7">
        <f t="shared" si="44"/>
        <v>15.62365078369906</v>
      </c>
      <c r="I418" s="7">
        <f t="shared" si="48"/>
        <v>1296.2836482758623</v>
      </c>
      <c r="J418" s="7">
        <f t="shared" si="45"/>
        <v>1296.2836482758623</v>
      </c>
      <c r="K418" s="7">
        <f>J418/$J$500</f>
        <v>0.00022782476949200777</v>
      </c>
      <c r="L418" s="31">
        <f>$B$509*G418</f>
        <v>22213.918183716698</v>
      </c>
      <c r="M418" s="10">
        <f t="shared" si="46"/>
        <v>6725.4701555156325</v>
      </c>
      <c r="N418" s="32">
        <f t="shared" si="47"/>
        <v>28939.38833923233</v>
      </c>
      <c r="O418" s="96">
        <v>0</v>
      </c>
    </row>
    <row r="419" spans="1:15" s="4" customFormat="1" ht="12.75">
      <c r="A419" s="26" t="s">
        <v>501</v>
      </c>
      <c r="B419" s="27" t="s">
        <v>391</v>
      </c>
      <c r="C419" s="70">
        <v>1591</v>
      </c>
      <c r="D419" s="75">
        <v>3055252.26</v>
      </c>
      <c r="E419" s="28">
        <v>208000</v>
      </c>
      <c r="F419" s="29">
        <f t="shared" si="42"/>
        <v>23369.74204644231</v>
      </c>
      <c r="G419" s="30">
        <f t="shared" si="43"/>
        <v>0.0012071403239871238</v>
      </c>
      <c r="H419" s="7">
        <f t="shared" si="44"/>
        <v>14.688712788461537</v>
      </c>
      <c r="I419" s="7">
        <f t="shared" si="48"/>
        <v>6664.242046442305</v>
      </c>
      <c r="J419" s="7">
        <f t="shared" si="45"/>
        <v>6664.242046442305</v>
      </c>
      <c r="K419" s="7">
        <f>J419/$J$500</f>
        <v>0.0011712555427888563</v>
      </c>
      <c r="L419" s="31">
        <f>$B$509*G419</f>
        <v>131333.65850181825</v>
      </c>
      <c r="M419" s="10">
        <f t="shared" si="46"/>
        <v>34575.89012412039</v>
      </c>
      <c r="N419" s="32">
        <f t="shared" si="47"/>
        <v>165909.54862593865</v>
      </c>
      <c r="O419" s="96">
        <v>0</v>
      </c>
    </row>
    <row r="420" spans="1:15" s="4" customFormat="1" ht="12.75">
      <c r="A420" s="26" t="s">
        <v>496</v>
      </c>
      <c r="B420" s="27" t="s">
        <v>247</v>
      </c>
      <c r="C420" s="70">
        <v>236</v>
      </c>
      <c r="D420" s="75">
        <v>506033.87</v>
      </c>
      <c r="E420" s="28">
        <v>75250</v>
      </c>
      <c r="F420" s="29">
        <f t="shared" si="42"/>
        <v>1587.0298115614617</v>
      </c>
      <c r="G420" s="30">
        <f t="shared" si="43"/>
        <v>8.197641536215303E-05</v>
      </c>
      <c r="H420" s="7">
        <f t="shared" si="44"/>
        <v>6.724702591362126</v>
      </c>
      <c r="I420" s="7">
        <f t="shared" si="48"/>
        <v>-890.9701884385382</v>
      </c>
      <c r="J420" s="7">
        <f t="shared" si="45"/>
        <v>0</v>
      </c>
      <c r="K420" s="7">
        <f>J420/$J$500</f>
        <v>0</v>
      </c>
      <c r="L420" s="31">
        <f>$B$509*G420</f>
        <v>8918.816086613519</v>
      </c>
      <c r="M420" s="10">
        <f t="shared" si="46"/>
        <v>0</v>
      </c>
      <c r="N420" s="32">
        <f t="shared" si="47"/>
        <v>8918.816086613519</v>
      </c>
      <c r="O420" s="96">
        <v>0</v>
      </c>
    </row>
    <row r="421" spans="1:15" s="4" customFormat="1" ht="12.75">
      <c r="A421" s="26" t="s">
        <v>492</v>
      </c>
      <c r="B421" s="27" t="s">
        <v>148</v>
      </c>
      <c r="C421" s="70">
        <v>1043</v>
      </c>
      <c r="D421" s="75">
        <v>2615299.79</v>
      </c>
      <c r="E421" s="28">
        <v>290600</v>
      </c>
      <c r="F421" s="29">
        <f t="shared" si="42"/>
        <v>9386.64033368892</v>
      </c>
      <c r="G421" s="30">
        <f t="shared" si="43"/>
        <v>0.0004848573865745694</v>
      </c>
      <c r="H421" s="7">
        <f t="shared" si="44"/>
        <v>8.999655161734342</v>
      </c>
      <c r="I421" s="7">
        <f t="shared" si="48"/>
        <v>-1564.8596663110811</v>
      </c>
      <c r="J421" s="7">
        <f t="shared" si="45"/>
        <v>0</v>
      </c>
      <c r="K421" s="7">
        <f>J421/$J$500</f>
        <v>0</v>
      </c>
      <c r="L421" s="31">
        <f>$B$509*G421</f>
        <v>52751.1948404996</v>
      </c>
      <c r="M421" s="10">
        <f t="shared" si="46"/>
        <v>0</v>
      </c>
      <c r="N421" s="32">
        <f t="shared" si="47"/>
        <v>52751.1948404996</v>
      </c>
      <c r="O421" s="96">
        <v>0</v>
      </c>
    </row>
    <row r="422" spans="1:15" s="4" customFormat="1" ht="12.75">
      <c r="A422" s="26" t="s">
        <v>496</v>
      </c>
      <c r="B422" s="27" t="s">
        <v>248</v>
      </c>
      <c r="C422" s="70">
        <v>385</v>
      </c>
      <c r="D422" s="75">
        <v>568445.91</v>
      </c>
      <c r="E422" s="28">
        <v>45900</v>
      </c>
      <c r="F422" s="29">
        <f t="shared" si="42"/>
        <v>4768.010356209151</v>
      </c>
      <c r="G422" s="30">
        <f t="shared" si="43"/>
        <v>0.0002462867392686728</v>
      </c>
      <c r="H422" s="7">
        <f t="shared" si="44"/>
        <v>12.38444248366013</v>
      </c>
      <c r="I422" s="7">
        <f t="shared" si="48"/>
        <v>725.5103562091502</v>
      </c>
      <c r="J422" s="7">
        <f t="shared" si="45"/>
        <v>725.5103562091502</v>
      </c>
      <c r="K422" s="7">
        <f>J422/$J$500</f>
        <v>0.00012751007843635073</v>
      </c>
      <c r="L422" s="31">
        <f>$B$509*G422</f>
        <v>26795.342567798478</v>
      </c>
      <c r="M422" s="10">
        <f t="shared" si="46"/>
        <v>3764.1439469610355</v>
      </c>
      <c r="N422" s="32">
        <f t="shared" si="47"/>
        <v>30559.486514759512</v>
      </c>
      <c r="O422" s="96">
        <v>0</v>
      </c>
    </row>
    <row r="423" spans="1:15" s="4" customFormat="1" ht="12.75">
      <c r="A423" s="26" t="s">
        <v>491</v>
      </c>
      <c r="B423" s="27" t="s">
        <v>116</v>
      </c>
      <c r="C423" s="71">
        <v>1213</v>
      </c>
      <c r="D423" s="75">
        <v>977944.36</v>
      </c>
      <c r="E423" s="28">
        <v>83550</v>
      </c>
      <c r="F423" s="29">
        <f t="shared" si="42"/>
        <v>14198.043191861161</v>
      </c>
      <c r="G423" s="30">
        <f t="shared" si="43"/>
        <v>0.0007333855215237867</v>
      </c>
      <c r="H423" s="7">
        <f t="shared" si="44"/>
        <v>11.704899581089167</v>
      </c>
      <c r="I423" s="7">
        <f t="shared" si="48"/>
        <v>1461.5431918611598</v>
      </c>
      <c r="J423" s="7">
        <f t="shared" si="45"/>
        <v>1461.5431918611598</v>
      </c>
      <c r="K423" s="7">
        <f>J423/$J$500</f>
        <v>0.0002568695063239133</v>
      </c>
      <c r="L423" s="31">
        <f>$B$509*G423</f>
        <v>79790.39530039781</v>
      </c>
      <c r="M423" s="10">
        <f t="shared" si="46"/>
        <v>7582.881363143953</v>
      </c>
      <c r="N423" s="32">
        <f t="shared" si="47"/>
        <v>87373.27666354176</v>
      </c>
      <c r="O423" s="96">
        <v>0</v>
      </c>
    </row>
    <row r="424" spans="1:15" s="4" customFormat="1" ht="12.75">
      <c r="A424" s="26" t="s">
        <v>492</v>
      </c>
      <c r="B424" s="27" t="s">
        <v>149</v>
      </c>
      <c r="C424" s="70">
        <v>1236</v>
      </c>
      <c r="D424" s="75">
        <v>1871000.46</v>
      </c>
      <c r="E424" s="28">
        <v>172700</v>
      </c>
      <c r="F424" s="29">
        <f t="shared" si="42"/>
        <v>13390.599702142443</v>
      </c>
      <c r="G424" s="30">
        <f t="shared" si="43"/>
        <v>0.0006916778469656617</v>
      </c>
      <c r="H424" s="7">
        <f t="shared" si="44"/>
        <v>10.833818529241459</v>
      </c>
      <c r="I424" s="7">
        <f t="shared" si="48"/>
        <v>412.5997021424428</v>
      </c>
      <c r="J424" s="7">
        <f t="shared" si="45"/>
        <v>412.5997021424428</v>
      </c>
      <c r="K424" s="7">
        <f>J424/$J$500</f>
        <v>7.251532653219803E-05</v>
      </c>
      <c r="L424" s="31">
        <f>$B$509*G424</f>
        <v>75252.71117331187</v>
      </c>
      <c r="M424" s="10">
        <f t="shared" si="46"/>
        <v>2140.678844961489</v>
      </c>
      <c r="N424" s="32">
        <f t="shared" si="47"/>
        <v>77393.39001827335</v>
      </c>
      <c r="O424" s="96">
        <v>0</v>
      </c>
    </row>
    <row r="425" spans="1:15" s="4" customFormat="1" ht="12.75">
      <c r="A425" s="26" t="s">
        <v>496</v>
      </c>
      <c r="B425" s="27" t="s">
        <v>249</v>
      </c>
      <c r="C425" s="70">
        <v>939</v>
      </c>
      <c r="D425" s="75">
        <v>1076517.61</v>
      </c>
      <c r="E425" s="28">
        <v>65350</v>
      </c>
      <c r="F425" s="29">
        <f t="shared" si="42"/>
        <v>15468.248443611325</v>
      </c>
      <c r="G425" s="30">
        <f t="shared" si="43"/>
        <v>0.0007989966855700438</v>
      </c>
      <c r="H425" s="7">
        <f t="shared" si="44"/>
        <v>16.473108033664882</v>
      </c>
      <c r="I425" s="7">
        <f t="shared" si="48"/>
        <v>5608.748443611325</v>
      </c>
      <c r="J425" s="7">
        <f t="shared" si="45"/>
        <v>5608.748443611325</v>
      </c>
      <c r="K425" s="7">
        <f>J425/$J$500</f>
        <v>0.0009857501658714714</v>
      </c>
      <c r="L425" s="31">
        <f>$B$509*G425</f>
        <v>86928.71554497098</v>
      </c>
      <c r="M425" s="10">
        <f t="shared" si="46"/>
        <v>29099.703847591234</v>
      </c>
      <c r="N425" s="32">
        <f t="shared" si="47"/>
        <v>116028.41939256221</v>
      </c>
      <c r="O425" s="96">
        <v>0</v>
      </c>
    </row>
    <row r="426" spans="1:15" s="4" customFormat="1" ht="12.75">
      <c r="A426" s="26" t="s">
        <v>492</v>
      </c>
      <c r="B426" s="27" t="s">
        <v>150</v>
      </c>
      <c r="C426" s="70">
        <v>1466</v>
      </c>
      <c r="D426" s="75">
        <v>2417073.75</v>
      </c>
      <c r="E426" s="28">
        <v>353650</v>
      </c>
      <c r="F426" s="29">
        <f t="shared" si="42"/>
        <v>10019.59597766153</v>
      </c>
      <c r="G426" s="30">
        <f t="shared" si="43"/>
        <v>0.0005175520684249791</v>
      </c>
      <c r="H426" s="7">
        <f t="shared" si="44"/>
        <v>6.834649370846883</v>
      </c>
      <c r="I426" s="7">
        <f t="shared" si="48"/>
        <v>-5373.40402233847</v>
      </c>
      <c r="J426" s="7">
        <f t="shared" si="45"/>
        <v>0</v>
      </c>
      <c r="K426" s="7">
        <f>J426/$J$500</f>
        <v>0</v>
      </c>
      <c r="L426" s="31">
        <f>$B$509*G426</f>
        <v>56308.28931878257</v>
      </c>
      <c r="M426" s="10">
        <f t="shared" si="46"/>
        <v>0</v>
      </c>
      <c r="N426" s="32">
        <f t="shared" si="47"/>
        <v>56308.28931878257</v>
      </c>
      <c r="O426" s="96">
        <v>0</v>
      </c>
    </row>
    <row r="427" spans="1:15" s="4" customFormat="1" ht="12.75">
      <c r="A427" s="26" t="s">
        <v>492</v>
      </c>
      <c r="B427" s="27" t="s">
        <v>151</v>
      </c>
      <c r="C427" s="70">
        <v>332</v>
      </c>
      <c r="D427" s="75">
        <v>1479334.9</v>
      </c>
      <c r="E427" s="28">
        <v>166800</v>
      </c>
      <c r="F427" s="29">
        <f t="shared" si="42"/>
        <v>2944.4795371702635</v>
      </c>
      <c r="G427" s="30">
        <f t="shared" si="43"/>
        <v>0.00015209410422286932</v>
      </c>
      <c r="H427" s="7">
        <f t="shared" si="44"/>
        <v>8.868914268585131</v>
      </c>
      <c r="I427" s="7">
        <f t="shared" si="48"/>
        <v>-541.5204628297364</v>
      </c>
      <c r="J427" s="7">
        <f t="shared" si="45"/>
        <v>0</v>
      </c>
      <c r="K427" s="7">
        <f>J427/$J$500</f>
        <v>0</v>
      </c>
      <c r="L427" s="31">
        <f>$B$509*G427</f>
        <v>16547.43425202598</v>
      </c>
      <c r="M427" s="10">
        <f t="shared" si="46"/>
        <v>0</v>
      </c>
      <c r="N427" s="32">
        <f t="shared" si="47"/>
        <v>16547.43425202598</v>
      </c>
      <c r="O427" s="96">
        <v>0</v>
      </c>
    </row>
    <row r="428" spans="1:15" s="4" customFormat="1" ht="12.75">
      <c r="A428" s="26" t="s">
        <v>501</v>
      </c>
      <c r="B428" s="27" t="s">
        <v>392</v>
      </c>
      <c r="C428" s="70">
        <v>1388</v>
      </c>
      <c r="D428" s="75">
        <v>1516316.33</v>
      </c>
      <c r="E428" s="28">
        <v>113850</v>
      </c>
      <c r="F428" s="29">
        <f t="shared" si="42"/>
        <v>18486.140237505493</v>
      </c>
      <c r="G428" s="30">
        <f t="shared" si="43"/>
        <v>0.0009548828254598114</v>
      </c>
      <c r="H428" s="7">
        <f t="shared" si="44"/>
        <v>13.318544839701362</v>
      </c>
      <c r="I428" s="7">
        <f t="shared" si="48"/>
        <v>3912.1402375054904</v>
      </c>
      <c r="J428" s="7">
        <f t="shared" si="45"/>
        <v>3912.1402375054904</v>
      </c>
      <c r="K428" s="7">
        <f>J428/$J$500</f>
        <v>0.0006875674540950646</v>
      </c>
      <c r="L428" s="31">
        <f>$B$509*G428</f>
        <v>103888.71319779381</v>
      </c>
      <c r="M428" s="10">
        <f t="shared" si="46"/>
        <v>20297.241615699044</v>
      </c>
      <c r="N428" s="32">
        <f t="shared" si="47"/>
        <v>124185.95481349286</v>
      </c>
      <c r="O428" s="96">
        <v>0</v>
      </c>
    </row>
    <row r="429" spans="1:15" s="4" customFormat="1" ht="12.75">
      <c r="A429" s="26" t="s">
        <v>496</v>
      </c>
      <c r="B429" s="27" t="s">
        <v>250</v>
      </c>
      <c r="C429" s="70">
        <v>391</v>
      </c>
      <c r="D429" s="75">
        <v>1064504.15</v>
      </c>
      <c r="E429" s="28">
        <v>83450</v>
      </c>
      <c r="F429" s="29">
        <f t="shared" si="42"/>
        <v>4987.670732774116</v>
      </c>
      <c r="G429" s="30">
        <f t="shared" si="43"/>
        <v>0.000257633073242185</v>
      </c>
      <c r="H429" s="7">
        <f t="shared" si="44"/>
        <v>12.756191132414619</v>
      </c>
      <c r="I429" s="7">
        <f t="shared" si="48"/>
        <v>882.1707327741161</v>
      </c>
      <c r="J429" s="7">
        <f t="shared" si="45"/>
        <v>882.1707327741161</v>
      </c>
      <c r="K429" s="7">
        <f>J429/$J$500</f>
        <v>0.00015504349230523342</v>
      </c>
      <c r="L429" s="31">
        <f>$B$509*G429</f>
        <v>28029.79354397242</v>
      </c>
      <c r="M429" s="10">
        <f t="shared" si="46"/>
        <v>4576.940350387778</v>
      </c>
      <c r="N429" s="32">
        <f t="shared" si="47"/>
        <v>32606.7338943602</v>
      </c>
      <c r="O429" s="96">
        <v>0</v>
      </c>
    </row>
    <row r="430" spans="1:15" s="4" customFormat="1" ht="12.75">
      <c r="A430" s="26" t="s">
        <v>502</v>
      </c>
      <c r="B430" s="27" t="s">
        <v>433</v>
      </c>
      <c r="C430" s="70">
        <v>64</v>
      </c>
      <c r="D430" s="75">
        <v>81630.88</v>
      </c>
      <c r="E430" s="28">
        <v>6550</v>
      </c>
      <c r="F430" s="29">
        <f t="shared" si="42"/>
        <v>797.6147053435114</v>
      </c>
      <c r="G430" s="30">
        <f t="shared" si="43"/>
        <v>4.1199978669505147E-05</v>
      </c>
      <c r="H430" s="7">
        <f t="shared" si="44"/>
        <v>12.462729770992366</v>
      </c>
      <c r="I430" s="7">
        <f t="shared" si="48"/>
        <v>125.61470534351145</v>
      </c>
      <c r="J430" s="7">
        <f t="shared" si="45"/>
        <v>125.61470534351145</v>
      </c>
      <c r="K430" s="7">
        <f>J430/$J$500</f>
        <v>2.207706725897212E-05</v>
      </c>
      <c r="L430" s="31">
        <f>$B$509*G430</f>
        <v>4482.44816393086</v>
      </c>
      <c r="M430" s="10">
        <f t="shared" si="46"/>
        <v>651.7230646281287</v>
      </c>
      <c r="N430" s="32">
        <f t="shared" si="47"/>
        <v>5134.171228558988</v>
      </c>
      <c r="O430" s="96">
        <v>0</v>
      </c>
    </row>
    <row r="431" spans="1:15" s="4" customFormat="1" ht="12.75">
      <c r="A431" s="26" t="s">
        <v>491</v>
      </c>
      <c r="B431" s="27" t="s">
        <v>117</v>
      </c>
      <c r="C431" s="71">
        <v>528</v>
      </c>
      <c r="D431" s="75">
        <v>639434</v>
      </c>
      <c r="E431" s="28">
        <v>43650</v>
      </c>
      <c r="F431" s="29">
        <f t="shared" si="42"/>
        <v>7734.734295532646</v>
      </c>
      <c r="G431" s="30">
        <f t="shared" si="43"/>
        <v>0.0003995298555246569</v>
      </c>
      <c r="H431" s="7">
        <f t="shared" si="44"/>
        <v>14.649117983963345</v>
      </c>
      <c r="I431" s="7">
        <f t="shared" si="48"/>
        <v>2190.7342955326462</v>
      </c>
      <c r="J431" s="7">
        <f t="shared" si="45"/>
        <v>2190.7342955326462</v>
      </c>
      <c r="K431" s="7">
        <f>J431/$J$500</f>
        <v>0.00038502648441319137</v>
      </c>
      <c r="L431" s="31">
        <f>$B$509*G431</f>
        <v>43467.7862747925</v>
      </c>
      <c r="M431" s="10">
        <f t="shared" si="46"/>
        <v>11366.122023421443</v>
      </c>
      <c r="N431" s="32">
        <f t="shared" si="47"/>
        <v>54833.908298213944</v>
      </c>
      <c r="O431" s="96">
        <v>0</v>
      </c>
    </row>
    <row r="432" spans="1:15" s="4" customFormat="1" ht="12.75">
      <c r="A432" s="26" t="s">
        <v>500</v>
      </c>
      <c r="B432" s="27" t="s">
        <v>371</v>
      </c>
      <c r="C432" s="70">
        <v>37</v>
      </c>
      <c r="D432" s="75">
        <v>340107.86</v>
      </c>
      <c r="E432" s="28">
        <v>45250</v>
      </c>
      <c r="F432" s="29">
        <f t="shared" si="42"/>
        <v>278.09924464088397</v>
      </c>
      <c r="G432" s="30">
        <f t="shared" si="43"/>
        <v>1.4364934435700246E-05</v>
      </c>
      <c r="H432" s="7">
        <f t="shared" si="44"/>
        <v>7.516195801104972</v>
      </c>
      <c r="I432" s="7">
        <f t="shared" si="48"/>
        <v>-110.40075535911602</v>
      </c>
      <c r="J432" s="7">
        <f t="shared" si="45"/>
        <v>0</v>
      </c>
      <c r="K432" s="7">
        <f>J432/$J$500</f>
        <v>0</v>
      </c>
      <c r="L432" s="31">
        <f>$B$509*G432</f>
        <v>1562.866682597366</v>
      </c>
      <c r="M432" s="10">
        <f t="shared" si="46"/>
        <v>0</v>
      </c>
      <c r="N432" s="32">
        <f t="shared" si="47"/>
        <v>1562.866682597366</v>
      </c>
      <c r="O432" s="96">
        <v>0</v>
      </c>
    </row>
    <row r="433" spans="1:15" s="4" customFormat="1" ht="12.75">
      <c r="A433" s="26" t="s">
        <v>494</v>
      </c>
      <c r="B433" s="27" t="s">
        <v>197</v>
      </c>
      <c r="C433" s="70">
        <v>2781</v>
      </c>
      <c r="D433" s="75">
        <v>5179585.88</v>
      </c>
      <c r="E433" s="28">
        <v>323450</v>
      </c>
      <c r="F433" s="29">
        <f t="shared" si="42"/>
        <v>44533.709483011284</v>
      </c>
      <c r="G433" s="30">
        <f t="shared" si="43"/>
        <v>0.0023003435975817543</v>
      </c>
      <c r="H433" s="7">
        <f t="shared" si="44"/>
        <v>16.01355968464987</v>
      </c>
      <c r="I433" s="7">
        <f t="shared" si="48"/>
        <v>15333.20948301129</v>
      </c>
      <c r="J433" s="7">
        <f t="shared" si="45"/>
        <v>15333.20948301129</v>
      </c>
      <c r="K433" s="7">
        <f>J433/$J$500</f>
        <v>0.0026948460861062314</v>
      </c>
      <c r="L433" s="31">
        <f>$B$509*G433</f>
        <v>250271.2687815644</v>
      </c>
      <c r="M433" s="10">
        <f t="shared" si="46"/>
        <v>79552.83776310975</v>
      </c>
      <c r="N433" s="32">
        <f t="shared" si="47"/>
        <v>329824.10654467414</v>
      </c>
      <c r="O433" s="96">
        <v>0</v>
      </c>
    </row>
    <row r="434" spans="1:15" s="4" customFormat="1" ht="12.75">
      <c r="A434" s="26" t="s">
        <v>501</v>
      </c>
      <c r="B434" s="27" t="s">
        <v>393</v>
      </c>
      <c r="C434" s="70">
        <v>890</v>
      </c>
      <c r="D434" s="75">
        <v>515757.01</v>
      </c>
      <c r="E434" s="28">
        <v>47950</v>
      </c>
      <c r="F434" s="29">
        <f t="shared" si="42"/>
        <v>9572.966400417103</v>
      </c>
      <c r="G434" s="30">
        <f t="shared" si="43"/>
        <v>0.0004944818705808764</v>
      </c>
      <c r="H434" s="7">
        <f t="shared" si="44"/>
        <v>10.756142022940564</v>
      </c>
      <c r="I434" s="7">
        <f t="shared" si="48"/>
        <v>227.96640041710174</v>
      </c>
      <c r="J434" s="7">
        <f t="shared" si="45"/>
        <v>227.96640041710174</v>
      </c>
      <c r="K434" s="7">
        <f>J434/$J$500</f>
        <v>4.0065608091275064E-05</v>
      </c>
      <c r="L434" s="31">
        <f>$B$509*G434</f>
        <v>53798.313117159894</v>
      </c>
      <c r="M434" s="10">
        <f t="shared" si="46"/>
        <v>1182.7513403449702</v>
      </c>
      <c r="N434" s="32">
        <f t="shared" si="47"/>
        <v>54981.064457504865</v>
      </c>
      <c r="O434" s="96">
        <v>0</v>
      </c>
    </row>
    <row r="435" spans="1:15" s="4" customFormat="1" ht="12.75">
      <c r="A435" s="26" t="s">
        <v>502</v>
      </c>
      <c r="B435" s="27" t="s">
        <v>434</v>
      </c>
      <c r="C435" s="70">
        <v>237</v>
      </c>
      <c r="D435" s="75">
        <v>231871</v>
      </c>
      <c r="E435" s="28">
        <v>18500</v>
      </c>
      <c r="F435" s="29">
        <f t="shared" si="42"/>
        <v>2970.4555135135133</v>
      </c>
      <c r="G435" s="30">
        <f t="shared" si="43"/>
        <v>0.00015343586693623425</v>
      </c>
      <c r="H435" s="7">
        <f t="shared" si="44"/>
        <v>12.533567567567568</v>
      </c>
      <c r="I435" s="7">
        <f t="shared" si="48"/>
        <v>481.95551351351355</v>
      </c>
      <c r="J435" s="7">
        <f t="shared" si="45"/>
        <v>481.95551351351355</v>
      </c>
      <c r="K435" s="7">
        <f>J435/$J$500</f>
        <v>8.470476652055369E-05</v>
      </c>
      <c r="L435" s="31">
        <f>$B$509*G435</f>
        <v>16693.414468646948</v>
      </c>
      <c r="M435" s="10">
        <f t="shared" si="46"/>
        <v>2500.5155520804256</v>
      </c>
      <c r="N435" s="32">
        <f t="shared" si="47"/>
        <v>19193.930020727374</v>
      </c>
      <c r="O435" s="96">
        <v>0</v>
      </c>
    </row>
    <row r="436" spans="1:15" s="4" customFormat="1" ht="12.75">
      <c r="A436" s="26" t="s">
        <v>499</v>
      </c>
      <c r="B436" s="27" t="s">
        <v>338</v>
      </c>
      <c r="C436" s="70">
        <v>8784</v>
      </c>
      <c r="D436" s="75">
        <v>12896783.26</v>
      </c>
      <c r="E436" s="28">
        <v>781400</v>
      </c>
      <c r="F436" s="29">
        <f t="shared" si="42"/>
        <v>144977.4048577425</v>
      </c>
      <c r="G436" s="30">
        <f t="shared" si="43"/>
        <v>0.007488660812900588</v>
      </c>
      <c r="H436" s="7">
        <f t="shared" si="44"/>
        <v>16.504713667775786</v>
      </c>
      <c r="I436" s="7">
        <f t="shared" si="48"/>
        <v>52745.4048577425</v>
      </c>
      <c r="J436" s="7">
        <f t="shared" si="45"/>
        <v>52745.4048577425</v>
      </c>
      <c r="K436" s="7">
        <f>J436/$J$500</f>
        <v>0.009270123648833171</v>
      </c>
      <c r="L436" s="31">
        <f>$B$509*G436</f>
        <v>814746.3905347307</v>
      </c>
      <c r="M436" s="10">
        <f t="shared" si="46"/>
        <v>273657.4257363807</v>
      </c>
      <c r="N436" s="32">
        <f t="shared" si="47"/>
        <v>1088403.8162711114</v>
      </c>
      <c r="O436" s="96">
        <v>0</v>
      </c>
    </row>
    <row r="437" spans="1:15" s="4" customFormat="1" ht="12.75">
      <c r="A437" s="26" t="s">
        <v>492</v>
      </c>
      <c r="B437" s="27" t="s">
        <v>152</v>
      </c>
      <c r="C437" s="70">
        <v>1563</v>
      </c>
      <c r="D437" s="75">
        <v>4044553.71</v>
      </c>
      <c r="E437" s="28">
        <v>520400</v>
      </c>
      <c r="F437" s="29">
        <f t="shared" si="42"/>
        <v>12147.650746983089</v>
      </c>
      <c r="G437" s="30">
        <f t="shared" si="43"/>
        <v>0.0006274745792766656</v>
      </c>
      <c r="H437" s="7">
        <f t="shared" si="44"/>
        <v>7.772009435049961</v>
      </c>
      <c r="I437" s="7">
        <f t="shared" si="48"/>
        <v>-4263.849253016911</v>
      </c>
      <c r="J437" s="7">
        <f t="shared" si="45"/>
        <v>0</v>
      </c>
      <c r="K437" s="7">
        <f>J437/$J$500</f>
        <v>0</v>
      </c>
      <c r="L437" s="31">
        <f>$B$509*G437</f>
        <v>68267.56631002306</v>
      </c>
      <c r="M437" s="10">
        <f t="shared" si="46"/>
        <v>0</v>
      </c>
      <c r="N437" s="32">
        <f t="shared" si="47"/>
        <v>68267.56631002306</v>
      </c>
      <c r="O437" s="96">
        <v>0</v>
      </c>
    </row>
    <row r="438" spans="1:15" s="4" customFormat="1" ht="12.75">
      <c r="A438" s="26" t="s">
        <v>492</v>
      </c>
      <c r="B438" s="27" t="s">
        <v>153</v>
      </c>
      <c r="C438" s="70">
        <v>1481</v>
      </c>
      <c r="D438" s="75">
        <v>3239443.08</v>
      </c>
      <c r="E438" s="28">
        <v>275850</v>
      </c>
      <c r="F438" s="29">
        <f t="shared" si="42"/>
        <v>17392.11601044046</v>
      </c>
      <c r="G438" s="30">
        <f t="shared" si="43"/>
        <v>0.0008983721135621549</v>
      </c>
      <c r="H438" s="7">
        <f t="shared" si="44"/>
        <v>11.743494942903752</v>
      </c>
      <c r="I438" s="7">
        <f t="shared" si="48"/>
        <v>1841.6160104404562</v>
      </c>
      <c r="J438" s="7">
        <f t="shared" si="45"/>
        <v>1841.6160104404562</v>
      </c>
      <c r="K438" s="7">
        <f>J438/$J$500</f>
        <v>0.00032366815984251313</v>
      </c>
      <c r="L438" s="31">
        <f>$B$509*G438</f>
        <v>97740.49795671251</v>
      </c>
      <c r="M438" s="10">
        <f t="shared" si="46"/>
        <v>9554.801939074712</v>
      </c>
      <c r="N438" s="32">
        <f t="shared" si="47"/>
        <v>107295.29989578722</v>
      </c>
      <c r="O438" s="96">
        <v>0</v>
      </c>
    </row>
    <row r="439" spans="1:15" s="4" customFormat="1" ht="12.75">
      <c r="A439" s="26" t="s">
        <v>501</v>
      </c>
      <c r="B439" s="27" t="s">
        <v>394</v>
      </c>
      <c r="C439" s="70">
        <v>1030</v>
      </c>
      <c r="D439" s="75">
        <v>759291.46</v>
      </c>
      <c r="E439" s="28">
        <v>59350</v>
      </c>
      <c r="F439" s="29">
        <f t="shared" si="42"/>
        <v>13177.257014321818</v>
      </c>
      <c r="G439" s="30">
        <f t="shared" si="43"/>
        <v>0.0006806578467968844</v>
      </c>
      <c r="H439" s="7">
        <f t="shared" si="44"/>
        <v>12.79345341196293</v>
      </c>
      <c r="I439" s="7">
        <f t="shared" si="48"/>
        <v>2362.2570143218186</v>
      </c>
      <c r="J439" s="7">
        <f t="shared" si="45"/>
        <v>2362.2570143218186</v>
      </c>
      <c r="K439" s="7">
        <f>J439/$J$500</f>
        <v>0.00041517198838738765</v>
      </c>
      <c r="L439" s="31">
        <f>$B$509*G439</f>
        <v>74053.76444765214</v>
      </c>
      <c r="M439" s="10">
        <f t="shared" si="46"/>
        <v>12256.028277923535</v>
      </c>
      <c r="N439" s="32">
        <f t="shared" si="47"/>
        <v>86309.79272557568</v>
      </c>
      <c r="O439" s="96">
        <v>0</v>
      </c>
    </row>
    <row r="440" spans="1:15" s="4" customFormat="1" ht="12.75">
      <c r="A440" s="9" t="s">
        <v>488</v>
      </c>
      <c r="B440" s="27" t="s">
        <v>12</v>
      </c>
      <c r="C440" s="8">
        <v>5734</v>
      </c>
      <c r="D440" s="76">
        <v>5352581.7</v>
      </c>
      <c r="E440" s="28">
        <v>471800</v>
      </c>
      <c r="F440" s="29">
        <f t="shared" si="42"/>
        <v>65052.36004196693</v>
      </c>
      <c r="G440" s="30">
        <f t="shared" si="43"/>
        <v>0.0033602136823389366</v>
      </c>
      <c r="H440" s="7">
        <f t="shared" si="44"/>
        <v>11.345022679101314</v>
      </c>
      <c r="I440" s="7">
        <f t="shared" si="48"/>
        <v>4845.360041966935</v>
      </c>
      <c r="J440" s="7">
        <f t="shared" si="45"/>
        <v>4845.360041966935</v>
      </c>
      <c r="K440" s="7">
        <f>J440/$J$500</f>
        <v>0.0008515829356754968</v>
      </c>
      <c r="L440" s="31">
        <f>$B$509*G440</f>
        <v>365582.3167200787</v>
      </c>
      <c r="M440" s="10">
        <f t="shared" si="46"/>
        <v>25139.03835655086</v>
      </c>
      <c r="N440" s="32">
        <f t="shared" si="47"/>
        <v>390721.35507662955</v>
      </c>
      <c r="O440" s="96">
        <v>0</v>
      </c>
    </row>
    <row r="441" spans="1:15" s="4" customFormat="1" ht="12.75">
      <c r="A441" s="26" t="s">
        <v>494</v>
      </c>
      <c r="B441" s="27" t="s">
        <v>198</v>
      </c>
      <c r="C441" s="70">
        <v>2259</v>
      </c>
      <c r="D441" s="75">
        <v>3040727.2</v>
      </c>
      <c r="E441" s="28">
        <v>231250</v>
      </c>
      <c r="F441" s="29">
        <f t="shared" si="42"/>
        <v>29703.79565318919</v>
      </c>
      <c r="G441" s="30">
        <f t="shared" si="43"/>
        <v>0.0015343194390926857</v>
      </c>
      <c r="H441" s="7">
        <f t="shared" si="44"/>
        <v>13.149090594594595</v>
      </c>
      <c r="I441" s="7">
        <f t="shared" si="48"/>
        <v>5984.2956531891905</v>
      </c>
      <c r="J441" s="7">
        <f t="shared" si="45"/>
        <v>5984.2956531891905</v>
      </c>
      <c r="K441" s="7">
        <f>J441/$J$500</f>
        <v>0.0010517534334196215</v>
      </c>
      <c r="L441" s="31">
        <f>$B$509*G441</f>
        <v>166929.87653741037</v>
      </c>
      <c r="M441" s="10">
        <f t="shared" si="46"/>
        <v>31048.144340042472</v>
      </c>
      <c r="N441" s="32">
        <f t="shared" si="47"/>
        <v>197978.02087745283</v>
      </c>
      <c r="O441" s="96">
        <v>0</v>
      </c>
    </row>
    <row r="442" spans="1:15" s="4" customFormat="1" ht="12.75">
      <c r="A442" s="26" t="s">
        <v>501</v>
      </c>
      <c r="B442" s="27" t="s">
        <v>395</v>
      </c>
      <c r="C442" s="70">
        <v>2099</v>
      </c>
      <c r="D442" s="75">
        <v>1379444.66</v>
      </c>
      <c r="E442" s="28">
        <v>121850</v>
      </c>
      <c r="F442" s="29">
        <f t="shared" si="42"/>
        <v>23762.448431185883</v>
      </c>
      <c r="G442" s="30">
        <f t="shared" si="43"/>
        <v>0.0012274251740111034</v>
      </c>
      <c r="H442" s="7">
        <f t="shared" si="44"/>
        <v>11.320842511284365</v>
      </c>
      <c r="I442" s="7">
        <f t="shared" si="48"/>
        <v>1722.9484311858819</v>
      </c>
      <c r="J442" s="7">
        <f t="shared" si="45"/>
        <v>1722.9484311858819</v>
      </c>
      <c r="K442" s="7">
        <f>J442/$J$500</f>
        <v>0.00030281206563365174</v>
      </c>
      <c r="L442" s="31">
        <f>$B$509*G442</f>
        <v>133540.596264456</v>
      </c>
      <c r="M442" s="10">
        <f t="shared" si="46"/>
        <v>8939.12244349098</v>
      </c>
      <c r="N442" s="32">
        <f t="shared" si="47"/>
        <v>142479.71870794697</v>
      </c>
      <c r="O442" s="96">
        <v>0</v>
      </c>
    </row>
    <row r="443" spans="1:15" s="4" customFormat="1" ht="12.75">
      <c r="A443" s="26" t="s">
        <v>504</v>
      </c>
      <c r="B443" s="27" t="s">
        <v>518</v>
      </c>
      <c r="C443" s="9">
        <v>6881</v>
      </c>
      <c r="D443" s="76">
        <v>22943399</v>
      </c>
      <c r="E443" s="28">
        <v>3775800</v>
      </c>
      <c r="F443" s="29">
        <f t="shared" si="42"/>
        <v>41811.94144790508</v>
      </c>
      <c r="G443" s="30">
        <f t="shared" si="43"/>
        <v>0.002159753430125624</v>
      </c>
      <c r="H443" s="7">
        <f t="shared" si="44"/>
        <v>6.076433868319296</v>
      </c>
      <c r="I443" s="7">
        <f t="shared" si="48"/>
        <v>-30438.558552094924</v>
      </c>
      <c r="J443" s="10">
        <v>0</v>
      </c>
      <c r="K443" s="10">
        <v>0</v>
      </c>
      <c r="L443" s="31">
        <f>$B$509*G443</f>
        <v>234975.43227068512</v>
      </c>
      <c r="M443" s="10">
        <f t="shared" si="46"/>
        <v>0</v>
      </c>
      <c r="N443" s="32">
        <f t="shared" si="47"/>
        <v>234975.43227068512</v>
      </c>
      <c r="O443" s="96">
        <v>0</v>
      </c>
    </row>
    <row r="444" spans="1:15" s="4" customFormat="1" ht="12.75">
      <c r="A444" s="26" t="s">
        <v>496</v>
      </c>
      <c r="B444" s="27" t="s">
        <v>251</v>
      </c>
      <c r="C444" s="70">
        <v>113</v>
      </c>
      <c r="D444" s="75">
        <v>187965.89</v>
      </c>
      <c r="E444" s="28">
        <v>27900</v>
      </c>
      <c r="F444" s="29">
        <f t="shared" si="42"/>
        <v>761.2955401433692</v>
      </c>
      <c r="G444" s="30">
        <f t="shared" si="43"/>
        <v>3.932394902572412E-05</v>
      </c>
      <c r="H444" s="7">
        <f t="shared" si="44"/>
        <v>6.737128673835126</v>
      </c>
      <c r="I444" s="7">
        <f t="shared" si="48"/>
        <v>-425.2044598566308</v>
      </c>
      <c r="J444" s="7">
        <f aca="true" t="shared" si="49" ref="J444:J475">IF(I444&gt;0,I444,0)</f>
        <v>0</v>
      </c>
      <c r="K444" s="7">
        <f>J444/$J$500</f>
        <v>0</v>
      </c>
      <c r="L444" s="31">
        <f>$B$509*G444</f>
        <v>4278.341125436921</v>
      </c>
      <c r="M444" s="10">
        <f t="shared" si="46"/>
        <v>0</v>
      </c>
      <c r="N444" s="32">
        <f t="shared" si="47"/>
        <v>4278.341125436921</v>
      </c>
      <c r="O444" s="96">
        <v>0</v>
      </c>
    </row>
    <row r="445" spans="1:15" s="4" customFormat="1" ht="12.75">
      <c r="A445" s="9" t="s">
        <v>489</v>
      </c>
      <c r="B445" s="27" t="s">
        <v>68</v>
      </c>
      <c r="C445" s="8">
        <v>2171</v>
      </c>
      <c r="D445" s="76">
        <v>1285746.74</v>
      </c>
      <c r="E445" s="28">
        <v>65750</v>
      </c>
      <c r="F445" s="29">
        <f t="shared" si="42"/>
        <v>42454.086274372625</v>
      </c>
      <c r="G445" s="30">
        <f t="shared" si="43"/>
        <v>0.0021929227698782076</v>
      </c>
      <c r="H445" s="7">
        <f t="shared" si="44"/>
        <v>19.55508349809886</v>
      </c>
      <c r="I445" s="7">
        <f t="shared" si="48"/>
        <v>19658.586274372625</v>
      </c>
      <c r="J445" s="7">
        <f t="shared" si="49"/>
        <v>19658.586274372625</v>
      </c>
      <c r="K445" s="7">
        <f>J445/$J$500</f>
        <v>0.003455040794855861</v>
      </c>
      <c r="L445" s="31">
        <f>$B$509*G445</f>
        <v>238584.16826701746</v>
      </c>
      <c r="M445" s="10">
        <f t="shared" si="46"/>
        <v>101994.06238270007</v>
      </c>
      <c r="N445" s="32">
        <f t="shared" si="47"/>
        <v>340578.2306497175</v>
      </c>
      <c r="O445" s="96">
        <v>0</v>
      </c>
    </row>
    <row r="446" spans="1:15" s="4" customFormat="1" ht="12.75">
      <c r="A446" s="26" t="s">
        <v>502</v>
      </c>
      <c r="B446" s="27" t="s">
        <v>435</v>
      </c>
      <c r="C446" s="70">
        <v>140</v>
      </c>
      <c r="D446" s="75">
        <v>210618</v>
      </c>
      <c r="E446" s="28">
        <v>9800</v>
      </c>
      <c r="F446" s="29">
        <f t="shared" si="42"/>
        <v>3008.8285714285716</v>
      </c>
      <c r="G446" s="30">
        <f t="shared" si="43"/>
        <v>0.00015541798832516125</v>
      </c>
      <c r="H446" s="7">
        <f t="shared" si="44"/>
        <v>21.491632653061224</v>
      </c>
      <c r="I446" s="7">
        <f t="shared" si="48"/>
        <v>1538.8285714285714</v>
      </c>
      <c r="J446" s="7">
        <f t="shared" si="49"/>
        <v>1538.8285714285714</v>
      </c>
      <c r="K446" s="7">
        <f>J446/$J$500</f>
        <v>0.00027045258577451577</v>
      </c>
      <c r="L446" s="31">
        <f>$B$509*G446</f>
        <v>16909.064007006058</v>
      </c>
      <c r="M446" s="10">
        <f t="shared" si="46"/>
        <v>7983.85881466829</v>
      </c>
      <c r="N446" s="32">
        <f t="shared" si="47"/>
        <v>24892.922821674347</v>
      </c>
      <c r="O446" s="96">
        <v>0</v>
      </c>
    </row>
    <row r="447" spans="1:15" s="4" customFormat="1" ht="12.75">
      <c r="A447" s="26" t="s">
        <v>493</v>
      </c>
      <c r="B447" s="27" t="s">
        <v>178</v>
      </c>
      <c r="C447" s="70">
        <v>4340</v>
      </c>
      <c r="D447" s="75">
        <v>3301998</v>
      </c>
      <c r="E447" s="28">
        <v>318400</v>
      </c>
      <c r="F447" s="29">
        <f t="shared" si="42"/>
        <v>45008.389824120604</v>
      </c>
      <c r="G447" s="30">
        <f t="shared" si="43"/>
        <v>0.002324862729184418</v>
      </c>
      <c r="H447" s="7">
        <f t="shared" si="44"/>
        <v>10.370596733668341</v>
      </c>
      <c r="I447" s="7">
        <f t="shared" si="48"/>
        <v>-561.6101758793995</v>
      </c>
      <c r="J447" s="7">
        <f t="shared" si="49"/>
        <v>0</v>
      </c>
      <c r="K447" s="7">
        <f>J447/$J$500</f>
        <v>0</v>
      </c>
      <c r="L447" s="31">
        <f>$B$509*G447</f>
        <v>252938.88512464974</v>
      </c>
      <c r="M447" s="10">
        <f t="shared" si="46"/>
        <v>0</v>
      </c>
      <c r="N447" s="32">
        <f t="shared" si="47"/>
        <v>252938.88512464974</v>
      </c>
      <c r="O447" s="96">
        <v>0</v>
      </c>
    </row>
    <row r="448" spans="1:15" s="4" customFormat="1" ht="12.75">
      <c r="A448" s="26" t="s">
        <v>497</v>
      </c>
      <c r="B448" s="27" t="s">
        <v>307</v>
      </c>
      <c r="C448" s="70">
        <v>1919</v>
      </c>
      <c r="D448" s="75">
        <v>4123228.9400000004</v>
      </c>
      <c r="E448" s="28">
        <v>225350</v>
      </c>
      <c r="F448" s="29">
        <f t="shared" si="42"/>
        <v>35111.94291484358</v>
      </c>
      <c r="G448" s="30">
        <f t="shared" si="43"/>
        <v>0.001813671800989954</v>
      </c>
      <c r="H448" s="7">
        <f t="shared" si="44"/>
        <v>18.296999955624585</v>
      </c>
      <c r="I448" s="7">
        <f t="shared" si="48"/>
        <v>14962.44291484358</v>
      </c>
      <c r="J448" s="7">
        <f t="shared" si="49"/>
        <v>14962.44291484358</v>
      </c>
      <c r="K448" s="7">
        <f>J448/$J$500</f>
        <v>0.0026296830270485156</v>
      </c>
      <c r="L448" s="31">
        <f>$B$509*G448</f>
        <v>197322.67095414593</v>
      </c>
      <c r="M448" s="10">
        <f t="shared" si="46"/>
        <v>77629.20053124965</v>
      </c>
      <c r="N448" s="32">
        <f t="shared" si="47"/>
        <v>274951.8714853956</v>
      </c>
      <c r="O448" s="96">
        <v>0</v>
      </c>
    </row>
    <row r="449" spans="1:15" s="4" customFormat="1" ht="12.75">
      <c r="A449" s="26" t="s">
        <v>492</v>
      </c>
      <c r="B449" s="27" t="s">
        <v>154</v>
      </c>
      <c r="C449" s="70">
        <v>544</v>
      </c>
      <c r="D449" s="75">
        <v>588549.86</v>
      </c>
      <c r="E449" s="28">
        <v>50850</v>
      </c>
      <c r="F449" s="29">
        <f t="shared" si="42"/>
        <v>6296.38394965585</v>
      </c>
      <c r="G449" s="30">
        <f t="shared" si="43"/>
        <v>0.00032523332717281615</v>
      </c>
      <c r="H449" s="7">
        <f t="shared" si="44"/>
        <v>11.574235201573254</v>
      </c>
      <c r="I449" s="7">
        <f t="shared" si="48"/>
        <v>584.3839496558501</v>
      </c>
      <c r="J449" s="7">
        <f t="shared" si="49"/>
        <v>584.3839496558501</v>
      </c>
      <c r="K449" s="7">
        <f>J449/$J$500</f>
        <v>0.000102706794768455</v>
      </c>
      <c r="L449" s="31">
        <f>$B$509*G449</f>
        <v>35384.521480686104</v>
      </c>
      <c r="M449" s="10">
        <f t="shared" si="46"/>
        <v>3031.9419812170386</v>
      </c>
      <c r="N449" s="32">
        <f t="shared" si="47"/>
        <v>38416.46346190314</v>
      </c>
      <c r="O449" s="96">
        <v>0</v>
      </c>
    </row>
    <row r="450" spans="1:15" s="4" customFormat="1" ht="12.75">
      <c r="A450" s="26" t="s">
        <v>493</v>
      </c>
      <c r="B450" s="27" t="s">
        <v>179</v>
      </c>
      <c r="C450" s="70">
        <v>570</v>
      </c>
      <c r="D450" s="75">
        <v>847976</v>
      </c>
      <c r="E450" s="28">
        <v>66900</v>
      </c>
      <c r="F450" s="29">
        <f t="shared" si="42"/>
        <v>7224.907623318386</v>
      </c>
      <c r="G450" s="30">
        <f t="shared" si="43"/>
        <v>0.00037319527583392004</v>
      </c>
      <c r="H450" s="7">
        <f t="shared" si="44"/>
        <v>12.675276532137518</v>
      </c>
      <c r="I450" s="7">
        <f t="shared" si="48"/>
        <v>1239.9076233183855</v>
      </c>
      <c r="J450" s="7">
        <f t="shared" si="49"/>
        <v>1239.9076233183855</v>
      </c>
      <c r="K450" s="7">
        <f>J450/$J$500</f>
        <v>0.00021791655618707566</v>
      </c>
      <c r="L450" s="31">
        <f>$B$509*G450</f>
        <v>40602.654005439996</v>
      </c>
      <c r="M450" s="10">
        <f t="shared" si="46"/>
        <v>6432.976090777243</v>
      </c>
      <c r="N450" s="32">
        <f t="shared" si="47"/>
        <v>47035.63009621724</v>
      </c>
      <c r="O450" s="96">
        <v>0</v>
      </c>
    </row>
    <row r="451" spans="1:15" s="4" customFormat="1" ht="12.75">
      <c r="A451" s="26" t="s">
        <v>494</v>
      </c>
      <c r="B451" s="27" t="s">
        <v>199</v>
      </c>
      <c r="C451" s="70">
        <v>1165</v>
      </c>
      <c r="D451" s="75">
        <v>4395058.78</v>
      </c>
      <c r="E451" s="28">
        <v>531500</v>
      </c>
      <c r="F451" s="29">
        <f t="shared" si="42"/>
        <v>9633.571926058326</v>
      </c>
      <c r="G451" s="30">
        <f t="shared" si="43"/>
        <v>0.000497612387542192</v>
      </c>
      <c r="H451" s="7">
        <f t="shared" si="44"/>
        <v>8.269160451552212</v>
      </c>
      <c r="I451" s="7">
        <f t="shared" si="48"/>
        <v>-2598.928073941673</v>
      </c>
      <c r="J451" s="7">
        <f t="shared" si="49"/>
        <v>0</v>
      </c>
      <c r="K451" s="7">
        <f>J451/$J$500</f>
        <v>0</v>
      </c>
      <c r="L451" s="31">
        <f>$B$509*G451</f>
        <v>54138.90504119866</v>
      </c>
      <c r="M451" s="10">
        <f t="shared" si="46"/>
        <v>0</v>
      </c>
      <c r="N451" s="32">
        <f t="shared" si="47"/>
        <v>54138.90504119866</v>
      </c>
      <c r="O451" s="96">
        <v>0</v>
      </c>
    </row>
    <row r="452" spans="1:15" s="4" customFormat="1" ht="12.75">
      <c r="A452" s="9" t="s">
        <v>489</v>
      </c>
      <c r="B452" s="27" t="s">
        <v>69</v>
      </c>
      <c r="C452" s="8">
        <v>283</v>
      </c>
      <c r="D452" s="76">
        <v>253629.11</v>
      </c>
      <c r="E452" s="28">
        <v>15450</v>
      </c>
      <c r="F452" s="29">
        <f t="shared" si="42"/>
        <v>4645.762985760517</v>
      </c>
      <c r="G452" s="30">
        <f t="shared" si="43"/>
        <v>0.00023997217533053964</v>
      </c>
      <c r="H452" s="7">
        <f t="shared" si="44"/>
        <v>16.416123624595468</v>
      </c>
      <c r="I452" s="7">
        <f t="shared" si="48"/>
        <v>1674.2629857605173</v>
      </c>
      <c r="J452" s="7">
        <f t="shared" si="49"/>
        <v>1674.2629857605173</v>
      </c>
      <c r="K452" s="7">
        <f>J452/$J$500</f>
        <v>0.000294255488995196</v>
      </c>
      <c r="L452" s="31">
        <f>$B$509*G452</f>
        <v>26108.33479632458</v>
      </c>
      <c r="M452" s="10">
        <f t="shared" si="46"/>
        <v>8686.529185331949</v>
      </c>
      <c r="N452" s="32">
        <f t="shared" si="47"/>
        <v>34794.86398165653</v>
      </c>
      <c r="O452" s="96">
        <v>0</v>
      </c>
    </row>
    <row r="453" spans="1:15" s="4" customFormat="1" ht="12.75">
      <c r="A453" s="26" t="s">
        <v>502</v>
      </c>
      <c r="B453" s="27" t="s">
        <v>436</v>
      </c>
      <c r="C453" s="70">
        <v>101</v>
      </c>
      <c r="D453" s="75">
        <v>127631.02</v>
      </c>
      <c r="E453" s="28">
        <v>10300</v>
      </c>
      <c r="F453" s="29">
        <f t="shared" si="42"/>
        <v>1251.527477669903</v>
      </c>
      <c r="G453" s="30">
        <f t="shared" si="43"/>
        <v>6.464638256900343E-05</v>
      </c>
      <c r="H453" s="7">
        <f t="shared" si="44"/>
        <v>12.391361165048544</v>
      </c>
      <c r="I453" s="7">
        <f t="shared" si="48"/>
        <v>191.0274776699029</v>
      </c>
      <c r="J453" s="7">
        <f t="shared" si="49"/>
        <v>191.0274776699029</v>
      </c>
      <c r="K453" s="7">
        <f>J453/$J$500</f>
        <v>3.357350925830982E-05</v>
      </c>
      <c r="L453" s="31">
        <f>$B$509*G453</f>
        <v>7033.354584372211</v>
      </c>
      <c r="M453" s="10">
        <f t="shared" si="46"/>
        <v>991.1022187629671</v>
      </c>
      <c r="N453" s="32">
        <f t="shared" si="47"/>
        <v>8024.456803135178</v>
      </c>
      <c r="O453" s="96">
        <v>0</v>
      </c>
    </row>
    <row r="454" spans="1:15" s="4" customFormat="1" ht="12.75">
      <c r="A454" s="26" t="s">
        <v>501</v>
      </c>
      <c r="B454" s="27" t="s">
        <v>396</v>
      </c>
      <c r="C454" s="70">
        <v>762</v>
      </c>
      <c r="D454" s="75">
        <v>590087.56</v>
      </c>
      <c r="E454" s="28">
        <v>53500</v>
      </c>
      <c r="F454" s="29">
        <f t="shared" si="42"/>
        <v>8404.61160224299</v>
      </c>
      <c r="G454" s="30">
        <f t="shared" si="43"/>
        <v>0.00043413168841810343</v>
      </c>
      <c r="H454" s="7">
        <f t="shared" si="44"/>
        <v>11.02967401869159</v>
      </c>
      <c r="I454" s="7">
        <f t="shared" si="48"/>
        <v>403.6116022429919</v>
      </c>
      <c r="J454" s="7">
        <f t="shared" si="49"/>
        <v>403.6116022429919</v>
      </c>
      <c r="K454" s="7">
        <f>J454/$J$500</f>
        <v>7.093564774007014E-05</v>
      </c>
      <c r="L454" s="31">
        <f>$B$509*G454</f>
        <v>47232.3737170834</v>
      </c>
      <c r="M454" s="10">
        <f t="shared" si="46"/>
        <v>2094.0461517936387</v>
      </c>
      <c r="N454" s="32">
        <f t="shared" si="47"/>
        <v>49326.41986887704</v>
      </c>
      <c r="O454" s="96">
        <v>0</v>
      </c>
    </row>
    <row r="455" spans="1:15" s="2" customFormat="1" ht="12.75">
      <c r="A455" s="26" t="s">
        <v>495</v>
      </c>
      <c r="B455" s="27" t="s">
        <v>216</v>
      </c>
      <c r="C455" s="70">
        <v>5075</v>
      </c>
      <c r="D455" s="75">
        <v>6741901.9</v>
      </c>
      <c r="E455" s="14">
        <v>492850</v>
      </c>
      <c r="F455" s="29">
        <f aca="true" t="shared" si="50" ref="F455:F499">(C455*D455)/E455</f>
        <v>69423.05395657908</v>
      </c>
      <c r="G455" s="30">
        <f aca="true" t="shared" si="51" ref="G455:G499">F455/$F$500</f>
        <v>0.0035859774437723524</v>
      </c>
      <c r="H455" s="7">
        <f aca="true" t="shared" si="52" ref="H455:H499">D455/E455</f>
        <v>13.679419498833317</v>
      </c>
      <c r="I455" s="7">
        <f t="shared" si="48"/>
        <v>16135.553956579084</v>
      </c>
      <c r="J455" s="7">
        <f t="shared" si="49"/>
        <v>16135.553956579084</v>
      </c>
      <c r="K455" s="7">
        <f>J455/$J$500</f>
        <v>0.0028358599336440727</v>
      </c>
      <c r="L455" s="31">
        <f>$B$509*G455</f>
        <v>390144.8138523495</v>
      </c>
      <c r="M455" s="10">
        <f aca="true" t="shared" si="53" ref="M455:M499">$G$509*K455</f>
        <v>83715.61789120926</v>
      </c>
      <c r="N455" s="32">
        <f aca="true" t="shared" si="54" ref="N455:N500">L455+M455</f>
        <v>473860.4317435588</v>
      </c>
      <c r="O455" s="96">
        <v>0</v>
      </c>
    </row>
    <row r="456" spans="1:15" s="4" customFormat="1" ht="12.75">
      <c r="A456" s="9" t="s">
        <v>488</v>
      </c>
      <c r="B456" s="27" t="s">
        <v>13</v>
      </c>
      <c r="C456" s="8">
        <v>1616</v>
      </c>
      <c r="D456" s="76">
        <v>1505591.98</v>
      </c>
      <c r="E456" s="28">
        <v>101950</v>
      </c>
      <c r="F456" s="29">
        <f t="shared" si="50"/>
        <v>23864.99891790093</v>
      </c>
      <c r="G456" s="30">
        <f t="shared" si="51"/>
        <v>0.0012327223153964137</v>
      </c>
      <c r="H456" s="7">
        <f t="shared" si="52"/>
        <v>14.767944874938696</v>
      </c>
      <c r="I456" s="7">
        <f aca="true" t="shared" si="55" ref="I456:I499">(H456-10.5)*C456</f>
        <v>6896.998917900933</v>
      </c>
      <c r="J456" s="7">
        <f t="shared" si="49"/>
        <v>6896.998917900933</v>
      </c>
      <c r="K456" s="7">
        <f>J456/$J$500</f>
        <v>0.0012121630869504085</v>
      </c>
      <c r="L456" s="31">
        <f>$B$509*G456</f>
        <v>134116.91116663435</v>
      </c>
      <c r="M456" s="10">
        <f t="shared" si="53"/>
        <v>35783.49572384254</v>
      </c>
      <c r="N456" s="32">
        <f t="shared" si="54"/>
        <v>169900.40689047688</v>
      </c>
      <c r="O456" s="96">
        <v>0</v>
      </c>
    </row>
    <row r="457" spans="1:15" s="4" customFormat="1" ht="12.75">
      <c r="A457" s="9" t="s">
        <v>489</v>
      </c>
      <c r="B457" s="27" t="s">
        <v>519</v>
      </c>
      <c r="C457" s="8">
        <v>546</v>
      </c>
      <c r="D457" s="76">
        <v>477816.78</v>
      </c>
      <c r="E457" s="28">
        <v>35300</v>
      </c>
      <c r="F457" s="29">
        <f t="shared" si="50"/>
        <v>7390.593820963173</v>
      </c>
      <c r="G457" s="30">
        <f t="shared" si="51"/>
        <v>0.00038175362833552893</v>
      </c>
      <c r="H457" s="7">
        <f t="shared" si="52"/>
        <v>13.535886118980171</v>
      </c>
      <c r="I457" s="7">
        <f t="shared" si="55"/>
        <v>1657.5938209631734</v>
      </c>
      <c r="J457" s="7">
        <f t="shared" si="49"/>
        <v>1657.5938209631734</v>
      </c>
      <c r="K457" s="7">
        <f>J457/$J$500</f>
        <v>0.0002913258457549759</v>
      </c>
      <c r="L457" s="31">
        <f>$B$509*G457</f>
        <v>41533.78000831592</v>
      </c>
      <c r="M457" s="10">
        <f t="shared" si="53"/>
        <v>8600.045050080362</v>
      </c>
      <c r="N457" s="32">
        <f t="shared" si="54"/>
        <v>50133.82505839629</v>
      </c>
      <c r="O457" s="96">
        <v>0</v>
      </c>
    </row>
    <row r="458" spans="1:15" s="4" customFormat="1" ht="12.75">
      <c r="A458" s="26" t="s">
        <v>492</v>
      </c>
      <c r="B458" s="27" t="s">
        <v>155</v>
      </c>
      <c r="C458" s="70">
        <v>353</v>
      </c>
      <c r="D458" s="75">
        <v>357949.64</v>
      </c>
      <c r="E458" s="28">
        <v>28900</v>
      </c>
      <c r="F458" s="29">
        <f t="shared" si="50"/>
        <v>4372.187644290658</v>
      </c>
      <c r="G458" s="30">
        <f t="shared" si="51"/>
        <v>0.0002258409185250291</v>
      </c>
      <c r="H458" s="7">
        <f t="shared" si="52"/>
        <v>12.385800692041522</v>
      </c>
      <c r="I458" s="7">
        <f t="shared" si="55"/>
        <v>665.6876442906574</v>
      </c>
      <c r="J458" s="7">
        <f t="shared" si="49"/>
        <v>665.6876442906574</v>
      </c>
      <c r="K458" s="7">
        <f>J458/$J$500</f>
        <v>0.00011699610213853586</v>
      </c>
      <c r="L458" s="31">
        <f>$B$509*G458</f>
        <v>24570.891618743997</v>
      </c>
      <c r="M458" s="10">
        <f t="shared" si="53"/>
        <v>3453.7675380902115</v>
      </c>
      <c r="N458" s="32">
        <f t="shared" si="54"/>
        <v>28024.65915683421</v>
      </c>
      <c r="O458" s="96">
        <v>0</v>
      </c>
    </row>
    <row r="459" spans="1:15" s="4" customFormat="1" ht="12.75">
      <c r="A459" s="26" t="s">
        <v>494</v>
      </c>
      <c r="B459" s="27" t="s">
        <v>200</v>
      </c>
      <c r="C459" s="70">
        <v>4751</v>
      </c>
      <c r="D459" s="75">
        <v>4056031</v>
      </c>
      <c r="E459" s="28">
        <v>306350</v>
      </c>
      <c r="F459" s="29">
        <f t="shared" si="50"/>
        <v>62902.573138567</v>
      </c>
      <c r="G459" s="30">
        <f t="shared" si="51"/>
        <v>0.0032491686201420035</v>
      </c>
      <c r="H459" s="7">
        <f t="shared" si="52"/>
        <v>13.239859637669332</v>
      </c>
      <c r="I459" s="7">
        <f t="shared" si="55"/>
        <v>13017.073138566995</v>
      </c>
      <c r="J459" s="7">
        <f t="shared" si="49"/>
        <v>13017.073138566995</v>
      </c>
      <c r="K459" s="7">
        <f>J459/$J$500</f>
        <v>0.002287779909280719</v>
      </c>
      <c r="L459" s="31">
        <f>$B$509*G459</f>
        <v>353500.90912637406</v>
      </c>
      <c r="M459" s="10">
        <f t="shared" si="53"/>
        <v>67536.09599414299</v>
      </c>
      <c r="N459" s="32">
        <f t="shared" si="54"/>
        <v>421037.00512051705</v>
      </c>
      <c r="O459" s="96">
        <v>0</v>
      </c>
    </row>
    <row r="460" spans="1:15" s="4" customFormat="1" ht="12.75">
      <c r="A460" s="9" t="s">
        <v>489</v>
      </c>
      <c r="B460" s="27" t="s">
        <v>70</v>
      </c>
      <c r="C460" s="8">
        <v>1687</v>
      </c>
      <c r="D460" s="76">
        <v>1261437.02</v>
      </c>
      <c r="E460" s="28">
        <v>64800</v>
      </c>
      <c r="F460" s="29">
        <f t="shared" si="50"/>
        <v>32840.189085493825</v>
      </c>
      <c r="G460" s="30">
        <f t="shared" si="51"/>
        <v>0.001696326660931049</v>
      </c>
      <c r="H460" s="7">
        <f t="shared" si="52"/>
        <v>19.466620679012347</v>
      </c>
      <c r="I460" s="7">
        <f t="shared" si="55"/>
        <v>15126.68908549383</v>
      </c>
      <c r="J460" s="7">
        <f t="shared" si="49"/>
        <v>15126.68908549383</v>
      </c>
      <c r="K460" s="7">
        <f>J460/$J$500</f>
        <v>0.0026585496613056926</v>
      </c>
      <c r="L460" s="31">
        <f>$B$509*G460</f>
        <v>184555.83163554766</v>
      </c>
      <c r="M460" s="10">
        <f t="shared" si="53"/>
        <v>78481.35408601772</v>
      </c>
      <c r="N460" s="32">
        <f t="shared" si="54"/>
        <v>263037.1857215654</v>
      </c>
      <c r="O460" s="96">
        <v>0</v>
      </c>
    </row>
    <row r="461" spans="1:15" s="4" customFormat="1" ht="12.75">
      <c r="A461" s="26" t="s">
        <v>494</v>
      </c>
      <c r="B461" s="27" t="s">
        <v>201</v>
      </c>
      <c r="C461" s="70">
        <v>1527</v>
      </c>
      <c r="D461" s="75">
        <v>1613111.68</v>
      </c>
      <c r="E461" s="28">
        <v>144000</v>
      </c>
      <c r="F461" s="29">
        <f t="shared" si="50"/>
        <v>17105.705106666668</v>
      </c>
      <c r="G461" s="30">
        <f t="shared" si="51"/>
        <v>0.0008835778488035685</v>
      </c>
      <c r="H461" s="7">
        <f t="shared" si="52"/>
        <v>11.202164444444444</v>
      </c>
      <c r="I461" s="7">
        <f t="shared" si="55"/>
        <v>1072.2051066666656</v>
      </c>
      <c r="J461" s="7">
        <f t="shared" si="49"/>
        <v>1072.2051066666656</v>
      </c>
      <c r="K461" s="7">
        <f>J461/$J$500</f>
        <v>0.000188442461338911</v>
      </c>
      <c r="L461" s="31">
        <f>$B$509*G461</f>
        <v>96130.92127620523</v>
      </c>
      <c r="M461" s="10">
        <f t="shared" si="53"/>
        <v>5562.890078162525</v>
      </c>
      <c r="N461" s="32">
        <f t="shared" si="54"/>
        <v>101693.81135436776</v>
      </c>
      <c r="O461" s="96">
        <v>0</v>
      </c>
    </row>
    <row r="462" spans="1:15" s="4" customFormat="1" ht="12.75">
      <c r="A462" s="26" t="s">
        <v>503</v>
      </c>
      <c r="B462" s="27" t="s">
        <v>465</v>
      </c>
      <c r="C462" s="70">
        <v>7693</v>
      </c>
      <c r="D462" s="75">
        <v>8974750.8</v>
      </c>
      <c r="E462" s="14">
        <v>699250</v>
      </c>
      <c r="F462" s="29">
        <f t="shared" si="50"/>
        <v>98738.30233021095</v>
      </c>
      <c r="G462" s="30">
        <f t="shared" si="51"/>
        <v>0.0051002268672013205</v>
      </c>
      <c r="H462" s="7">
        <f t="shared" si="52"/>
        <v>12.834824168752236</v>
      </c>
      <c r="I462" s="7">
        <f t="shared" si="55"/>
        <v>17961.802330210954</v>
      </c>
      <c r="J462" s="7">
        <f t="shared" si="49"/>
        <v>17961.802330210954</v>
      </c>
      <c r="K462" s="7">
        <f>J462/$J$500</f>
        <v>0.003156827196720504</v>
      </c>
      <c r="L462" s="31">
        <f>$B$509*G462</f>
        <v>554891.1260344589</v>
      </c>
      <c r="M462" s="10">
        <f t="shared" si="53"/>
        <v>93190.6883742447</v>
      </c>
      <c r="N462" s="32">
        <f t="shared" si="54"/>
        <v>648081.8144087036</v>
      </c>
      <c r="O462" s="96">
        <v>0</v>
      </c>
    </row>
    <row r="463" spans="1:15" s="4" customFormat="1" ht="12.75">
      <c r="A463" s="26" t="s">
        <v>496</v>
      </c>
      <c r="B463" s="27" t="s">
        <v>252</v>
      </c>
      <c r="C463" s="70">
        <v>1553</v>
      </c>
      <c r="D463" s="75">
        <v>2557593.4</v>
      </c>
      <c r="E463" s="28">
        <v>243500</v>
      </c>
      <c r="F463" s="29">
        <f t="shared" si="50"/>
        <v>16311.879056262833</v>
      </c>
      <c r="G463" s="30">
        <f t="shared" si="51"/>
        <v>0.0008425735692625461</v>
      </c>
      <c r="H463" s="7">
        <f t="shared" si="52"/>
        <v>10.503463655030801</v>
      </c>
      <c r="I463" s="7">
        <f t="shared" si="55"/>
        <v>5.379056262834185</v>
      </c>
      <c r="J463" s="7">
        <f t="shared" si="49"/>
        <v>5.379056262834185</v>
      </c>
      <c r="K463" s="7">
        <f>J463/$J$500</f>
        <v>9.453812479966914E-07</v>
      </c>
      <c r="L463" s="31">
        <f>$B$509*G463</f>
        <v>91669.7646572576</v>
      </c>
      <c r="M463" s="10">
        <f t="shared" si="53"/>
        <v>27.907998691989977</v>
      </c>
      <c r="N463" s="32">
        <f t="shared" si="54"/>
        <v>91697.6726559496</v>
      </c>
      <c r="O463" s="96">
        <v>0</v>
      </c>
    </row>
    <row r="464" spans="1:15" s="4" customFormat="1" ht="12.75">
      <c r="A464" s="26" t="s">
        <v>493</v>
      </c>
      <c r="B464" s="27" t="s">
        <v>180</v>
      </c>
      <c r="C464" s="70">
        <v>15722</v>
      </c>
      <c r="D464" s="75">
        <v>14466076.99</v>
      </c>
      <c r="E464" s="28">
        <v>771800</v>
      </c>
      <c r="F464" s="29">
        <f t="shared" si="50"/>
        <v>294682.12287740345</v>
      </c>
      <c r="G464" s="30">
        <f t="shared" si="51"/>
        <v>0.015221506192773558</v>
      </c>
      <c r="H464" s="7">
        <f t="shared" si="52"/>
        <v>18.743297473438716</v>
      </c>
      <c r="I464" s="7">
        <f t="shared" si="55"/>
        <v>129601.1228774035</v>
      </c>
      <c r="J464" s="7">
        <f t="shared" si="49"/>
        <v>129601.1228774035</v>
      </c>
      <c r="K464" s="7">
        <f>J464/$J$500</f>
        <v>0.02277768911512669</v>
      </c>
      <c r="L464" s="31">
        <f>$B$509*G464</f>
        <v>1656059.412879292</v>
      </c>
      <c r="M464" s="10">
        <f t="shared" si="53"/>
        <v>672405.6769462543</v>
      </c>
      <c r="N464" s="32">
        <f t="shared" si="54"/>
        <v>2328465.0898255464</v>
      </c>
      <c r="O464" s="96">
        <v>0</v>
      </c>
    </row>
    <row r="465" spans="1:15" s="4" customFormat="1" ht="12.75">
      <c r="A465" s="26" t="s">
        <v>493</v>
      </c>
      <c r="B465" s="27" t="s">
        <v>181</v>
      </c>
      <c r="C465" s="70">
        <v>1189</v>
      </c>
      <c r="D465" s="75">
        <v>2502646.98</v>
      </c>
      <c r="E465" s="28">
        <v>193850</v>
      </c>
      <c r="F465" s="29">
        <f t="shared" si="50"/>
        <v>15350.256689295846</v>
      </c>
      <c r="G465" s="30">
        <f t="shared" si="51"/>
        <v>0.000792901941167254</v>
      </c>
      <c r="H465" s="7">
        <f t="shared" si="52"/>
        <v>12.910224297136962</v>
      </c>
      <c r="I465" s="7">
        <f t="shared" si="55"/>
        <v>2865.7566892958475</v>
      </c>
      <c r="J465" s="7">
        <f t="shared" si="49"/>
        <v>2865.7566892958475</v>
      </c>
      <c r="K465" s="7">
        <f>J465/$J$500</f>
        <v>0.0005036631897867342</v>
      </c>
      <c r="L465" s="31">
        <f>$B$509*G465</f>
        <v>86265.62355463134</v>
      </c>
      <c r="M465" s="10">
        <f t="shared" si="53"/>
        <v>14868.320766418323</v>
      </c>
      <c r="N465" s="32">
        <f t="shared" si="54"/>
        <v>101133.94432104967</v>
      </c>
      <c r="O465" s="96">
        <v>0</v>
      </c>
    </row>
    <row r="466" spans="1:15" s="4" customFormat="1" ht="12.75">
      <c r="A466" s="26" t="s">
        <v>497</v>
      </c>
      <c r="B466" s="27" t="s">
        <v>308</v>
      </c>
      <c r="C466" s="70">
        <v>85</v>
      </c>
      <c r="D466" s="75">
        <v>110240.27</v>
      </c>
      <c r="E466" s="28">
        <v>7150</v>
      </c>
      <c r="F466" s="29">
        <f t="shared" si="50"/>
        <v>1310.5486643356644</v>
      </c>
      <c r="G466" s="30">
        <f t="shared" si="51"/>
        <v>6.76950621073665E-05</v>
      </c>
      <c r="H466" s="7">
        <f t="shared" si="52"/>
        <v>15.418219580419581</v>
      </c>
      <c r="I466" s="7">
        <f t="shared" si="55"/>
        <v>418.0486643356644</v>
      </c>
      <c r="J466" s="7">
        <f t="shared" si="49"/>
        <v>418.0486643356644</v>
      </c>
      <c r="K466" s="7">
        <f>J466/$J$500</f>
        <v>7.347299390483867E-05</v>
      </c>
      <c r="L466" s="31">
        <f>$B$509*G466</f>
        <v>7365.042814329085</v>
      </c>
      <c r="M466" s="10">
        <f t="shared" si="53"/>
        <v>2168.9495345268383</v>
      </c>
      <c r="N466" s="32">
        <f t="shared" si="54"/>
        <v>9533.992348855923</v>
      </c>
      <c r="O466" s="96">
        <v>0</v>
      </c>
    </row>
    <row r="467" spans="1:15" s="4" customFormat="1" ht="12.75">
      <c r="A467" s="26" t="s">
        <v>491</v>
      </c>
      <c r="B467" s="27" t="s">
        <v>118</v>
      </c>
      <c r="C467" s="71">
        <v>419</v>
      </c>
      <c r="D467" s="75">
        <v>615121.62</v>
      </c>
      <c r="E467" s="28">
        <v>107550</v>
      </c>
      <c r="F467" s="29">
        <f t="shared" si="50"/>
        <v>2396.4291843793585</v>
      </c>
      <c r="G467" s="30">
        <f t="shared" si="51"/>
        <v>0.00012378511907812378</v>
      </c>
      <c r="H467" s="7">
        <f t="shared" si="52"/>
        <v>5.71940139470014</v>
      </c>
      <c r="I467" s="7">
        <f t="shared" si="55"/>
        <v>-2003.0708156206415</v>
      </c>
      <c r="J467" s="7">
        <f t="shared" si="49"/>
        <v>0</v>
      </c>
      <c r="K467" s="7">
        <f>J467/$J$500</f>
        <v>0</v>
      </c>
      <c r="L467" s="31">
        <f>$B$509*G467</f>
        <v>13467.49191752344</v>
      </c>
      <c r="M467" s="10">
        <f t="shared" si="53"/>
        <v>0</v>
      </c>
      <c r="N467" s="32">
        <f t="shared" si="54"/>
        <v>13467.49191752344</v>
      </c>
      <c r="O467" s="96">
        <v>0</v>
      </c>
    </row>
    <row r="468" spans="1:15" s="4" customFormat="1" ht="12.75">
      <c r="A468" s="26" t="s">
        <v>498</v>
      </c>
      <c r="B468" s="27" t="s">
        <v>329</v>
      </c>
      <c r="C468" s="70">
        <v>260</v>
      </c>
      <c r="D468" s="75">
        <v>241090.68</v>
      </c>
      <c r="E468" s="28">
        <v>19850</v>
      </c>
      <c r="F468" s="29">
        <f t="shared" si="50"/>
        <v>3157.8628110831232</v>
      </c>
      <c r="G468" s="30">
        <f t="shared" si="51"/>
        <v>0.00016311620082507878</v>
      </c>
      <c r="H468" s="7">
        <f t="shared" si="52"/>
        <v>12.145626196473552</v>
      </c>
      <c r="I468" s="7">
        <f t="shared" si="55"/>
        <v>427.8628110831236</v>
      </c>
      <c r="J468" s="7">
        <f t="shared" si="49"/>
        <v>427.8628110831236</v>
      </c>
      <c r="K468" s="7">
        <f>J468/$J$500</f>
        <v>7.519785229017318E-05</v>
      </c>
      <c r="L468" s="31">
        <f>$B$509*G468</f>
        <v>17746.609064070508</v>
      </c>
      <c r="M468" s="10">
        <f t="shared" si="53"/>
        <v>2219.867982151845</v>
      </c>
      <c r="N468" s="32">
        <f t="shared" si="54"/>
        <v>19966.477046222353</v>
      </c>
      <c r="O468" s="96">
        <v>0</v>
      </c>
    </row>
    <row r="469" spans="1:15" s="4" customFormat="1" ht="12.75">
      <c r="A469" s="26" t="s">
        <v>503</v>
      </c>
      <c r="B469" s="27" t="s">
        <v>466</v>
      </c>
      <c r="C469" s="70">
        <v>9589</v>
      </c>
      <c r="D469" s="75">
        <v>25946315.61</v>
      </c>
      <c r="E469" s="28">
        <v>2800800</v>
      </c>
      <c r="F469" s="29">
        <f t="shared" si="50"/>
        <v>88831.48399896102</v>
      </c>
      <c r="G469" s="30">
        <f t="shared" si="51"/>
        <v>0.004588500213723466</v>
      </c>
      <c r="H469" s="7">
        <f t="shared" si="52"/>
        <v>9.263894462296486</v>
      </c>
      <c r="I469" s="7">
        <f t="shared" si="55"/>
        <v>-11853.016001038995</v>
      </c>
      <c r="J469" s="7">
        <f t="shared" si="49"/>
        <v>0</v>
      </c>
      <c r="K469" s="7">
        <f>J469/$J$500</f>
        <v>0</v>
      </c>
      <c r="L469" s="31">
        <f>$B$509*G469</f>
        <v>499216.62637715496</v>
      </c>
      <c r="M469" s="10">
        <f t="shared" si="53"/>
        <v>0</v>
      </c>
      <c r="N469" s="32">
        <f t="shared" si="54"/>
        <v>499216.62637715496</v>
      </c>
      <c r="O469" s="96">
        <v>0</v>
      </c>
    </row>
    <row r="470" spans="1:15" s="4" customFormat="1" ht="12.75">
      <c r="A470" s="26" t="s">
        <v>502</v>
      </c>
      <c r="B470" s="27" t="s">
        <v>437</v>
      </c>
      <c r="C470" s="70">
        <v>98</v>
      </c>
      <c r="D470" s="75">
        <v>240202.2</v>
      </c>
      <c r="E470" s="28">
        <v>19550</v>
      </c>
      <c r="F470" s="29">
        <f t="shared" si="50"/>
        <v>1204.0826393861894</v>
      </c>
      <c r="G470" s="30">
        <f t="shared" si="51"/>
        <v>6.219566756566698E-05</v>
      </c>
      <c r="H470" s="7">
        <f t="shared" si="52"/>
        <v>12.286557544757034</v>
      </c>
      <c r="I470" s="7">
        <f t="shared" si="55"/>
        <v>175.08263938618936</v>
      </c>
      <c r="J470" s="7">
        <f t="shared" si="49"/>
        <v>175.08263938618936</v>
      </c>
      <c r="K470" s="7">
        <f>J470/$J$500</f>
        <v>3.0771168033527726E-05</v>
      </c>
      <c r="L470" s="31">
        <f>$B$509*G470</f>
        <v>6766.723306352785</v>
      </c>
      <c r="M470" s="10">
        <f t="shared" si="53"/>
        <v>908.3760853628662</v>
      </c>
      <c r="N470" s="32">
        <f t="shared" si="54"/>
        <v>7675.099391715651</v>
      </c>
      <c r="O470" s="96">
        <v>0</v>
      </c>
    </row>
    <row r="471" spans="1:15" s="4" customFormat="1" ht="12.75">
      <c r="A471" s="26" t="s">
        <v>499</v>
      </c>
      <c r="B471" s="27" t="s">
        <v>339</v>
      </c>
      <c r="C471" s="70">
        <v>1877</v>
      </c>
      <c r="D471" s="75">
        <v>3589463.43</v>
      </c>
      <c r="E471" s="28">
        <v>340250</v>
      </c>
      <c r="F471" s="29">
        <f t="shared" si="50"/>
        <v>19801.389737281414</v>
      </c>
      <c r="G471" s="30">
        <f t="shared" si="51"/>
        <v>0.0010228207044542914</v>
      </c>
      <c r="H471" s="7">
        <f t="shared" si="52"/>
        <v>10.54948840558413</v>
      </c>
      <c r="I471" s="7">
        <f t="shared" si="55"/>
        <v>92.88973728141208</v>
      </c>
      <c r="J471" s="7">
        <f t="shared" si="49"/>
        <v>92.88973728141208</v>
      </c>
      <c r="K471" s="7">
        <f>J471/$J$500</f>
        <v>1.6325580448737754E-05</v>
      </c>
      <c r="L471" s="31">
        <f>$B$509*G471</f>
        <v>111280.17384399957</v>
      </c>
      <c r="M471" s="10">
        <f t="shared" si="53"/>
        <v>481.9370796436031</v>
      </c>
      <c r="N471" s="32">
        <f t="shared" si="54"/>
        <v>111762.11092364317</v>
      </c>
      <c r="O471" s="96">
        <v>0</v>
      </c>
    </row>
    <row r="472" spans="1:15" s="4" customFormat="1" ht="12.75">
      <c r="A472" s="26" t="s">
        <v>500</v>
      </c>
      <c r="B472" s="27" t="s">
        <v>520</v>
      </c>
      <c r="C472" s="70">
        <v>60</v>
      </c>
      <c r="D472" s="75">
        <v>131134.2</v>
      </c>
      <c r="E472" s="28">
        <v>18550</v>
      </c>
      <c r="F472" s="29">
        <f t="shared" si="50"/>
        <v>424.1537466307278</v>
      </c>
      <c r="G472" s="30">
        <f t="shared" si="51"/>
        <v>2.1909231608575478E-05</v>
      </c>
      <c r="H472" s="7">
        <f t="shared" si="52"/>
        <v>7.06922911051213</v>
      </c>
      <c r="I472" s="7">
        <f t="shared" si="55"/>
        <v>-205.8462533692722</v>
      </c>
      <c r="J472" s="7">
        <f t="shared" si="49"/>
        <v>0</v>
      </c>
      <c r="K472" s="7">
        <f>J472/$J$500</f>
        <v>0</v>
      </c>
      <c r="L472" s="31">
        <f>$B$509*G472</f>
        <v>2383.666161208104</v>
      </c>
      <c r="M472" s="10">
        <f t="shared" si="53"/>
        <v>0</v>
      </c>
      <c r="N472" s="32">
        <f t="shared" si="54"/>
        <v>2383.666161208104</v>
      </c>
      <c r="O472" s="96">
        <v>0</v>
      </c>
    </row>
    <row r="473" spans="1:15" s="4" customFormat="1" ht="12.75">
      <c r="A473" s="26" t="s">
        <v>493</v>
      </c>
      <c r="B473" s="27" t="s">
        <v>182</v>
      </c>
      <c r="C473" s="70">
        <v>3474</v>
      </c>
      <c r="D473" s="75">
        <v>2882463.62</v>
      </c>
      <c r="E473" s="28">
        <v>273150</v>
      </c>
      <c r="F473" s="29">
        <f t="shared" si="50"/>
        <v>36659.99859373971</v>
      </c>
      <c r="G473" s="30">
        <f t="shared" si="51"/>
        <v>0.00189363504705656</v>
      </c>
      <c r="H473" s="7">
        <f t="shared" si="52"/>
        <v>10.552676624565258</v>
      </c>
      <c r="I473" s="7">
        <f t="shared" si="55"/>
        <v>182.99859373970673</v>
      </c>
      <c r="J473" s="7">
        <f t="shared" si="49"/>
        <v>182.99859373970673</v>
      </c>
      <c r="K473" s="7">
        <f>J473/$J$500</f>
        <v>3.2162414832249634E-05</v>
      </c>
      <c r="L473" s="31">
        <f>$B$509*G473</f>
        <v>206022.45957268975</v>
      </c>
      <c r="M473" s="10">
        <f t="shared" si="53"/>
        <v>949.4461974697463</v>
      </c>
      <c r="N473" s="32">
        <f t="shared" si="54"/>
        <v>206971.9057701595</v>
      </c>
      <c r="O473" s="96">
        <v>0</v>
      </c>
    </row>
    <row r="474" spans="1:15" s="4" customFormat="1" ht="12.75">
      <c r="A474" s="26" t="s">
        <v>496</v>
      </c>
      <c r="B474" s="27" t="s">
        <v>253</v>
      </c>
      <c r="C474" s="70">
        <v>1812</v>
      </c>
      <c r="D474" s="75">
        <v>1264421.9</v>
      </c>
      <c r="E474" s="28">
        <v>94350</v>
      </c>
      <c r="F474" s="29">
        <f t="shared" si="50"/>
        <v>24283.333151033385</v>
      </c>
      <c r="G474" s="30">
        <f t="shared" si="51"/>
        <v>0.001254330945937344</v>
      </c>
      <c r="H474" s="7">
        <f t="shared" si="52"/>
        <v>13.401397986221514</v>
      </c>
      <c r="I474" s="7">
        <f t="shared" si="55"/>
        <v>5257.333151033385</v>
      </c>
      <c r="J474" s="7">
        <f t="shared" si="49"/>
        <v>5257.333151033385</v>
      </c>
      <c r="K474" s="7">
        <f>J474/$J$500</f>
        <v>0.0009239881370639477</v>
      </c>
      <c r="L474" s="31">
        <f>$B$509*G474</f>
        <v>136467.8727307224</v>
      </c>
      <c r="M474" s="10">
        <f t="shared" si="53"/>
        <v>27276.466267167965</v>
      </c>
      <c r="N474" s="32">
        <f t="shared" si="54"/>
        <v>163744.33899789036</v>
      </c>
      <c r="O474" s="96">
        <v>0</v>
      </c>
    </row>
    <row r="475" spans="1:15" s="4" customFormat="1" ht="12.75">
      <c r="A475" s="26" t="s">
        <v>490</v>
      </c>
      <c r="B475" s="27" t="s">
        <v>98</v>
      </c>
      <c r="C475" s="70">
        <v>17494</v>
      </c>
      <c r="D475" s="75">
        <v>30448970.6</v>
      </c>
      <c r="E475" s="28">
        <v>1810550</v>
      </c>
      <c r="F475" s="29">
        <f t="shared" si="50"/>
        <v>294205.78922228055</v>
      </c>
      <c r="G475" s="30">
        <f t="shared" si="51"/>
        <v>0.015196901660912303</v>
      </c>
      <c r="H475" s="7">
        <f t="shared" si="52"/>
        <v>16.817525392836433</v>
      </c>
      <c r="I475" s="7">
        <f t="shared" si="55"/>
        <v>110518.78922228057</v>
      </c>
      <c r="J475" s="7">
        <f t="shared" si="49"/>
        <v>110518.78922228057</v>
      </c>
      <c r="K475" s="7">
        <f>J475/$J$500</f>
        <v>0.019423926015414438</v>
      </c>
      <c r="L475" s="31">
        <f>$B$509*G475</f>
        <v>1653382.5052150777</v>
      </c>
      <c r="M475" s="10">
        <f t="shared" si="53"/>
        <v>573401.3690034535</v>
      </c>
      <c r="N475" s="32">
        <f t="shared" si="54"/>
        <v>2226783.874218531</v>
      </c>
      <c r="O475" s="96">
        <v>0</v>
      </c>
    </row>
    <row r="476" spans="1:15" s="4" customFormat="1" ht="12.75">
      <c r="A476" s="9" t="s">
        <v>489</v>
      </c>
      <c r="B476" s="27" t="s">
        <v>71</v>
      </c>
      <c r="C476" s="8">
        <v>549</v>
      </c>
      <c r="D476" s="76">
        <v>478908.65</v>
      </c>
      <c r="E476" s="28">
        <v>28700</v>
      </c>
      <c r="F476" s="29">
        <f t="shared" si="50"/>
        <v>9161.00518641115</v>
      </c>
      <c r="G476" s="30">
        <f t="shared" si="51"/>
        <v>0.00047320243187945607</v>
      </c>
      <c r="H476" s="7">
        <f t="shared" si="52"/>
        <v>16.68671254355401</v>
      </c>
      <c r="I476" s="7">
        <f t="shared" si="55"/>
        <v>3396.505186411151</v>
      </c>
      <c r="J476" s="7">
        <f aca="true" t="shared" si="56" ref="J476:J499">IF(I476&gt;0,I476,0)</f>
        <v>3396.505186411151</v>
      </c>
      <c r="K476" s="7">
        <f aca="true" t="shared" si="57" ref="K476:K499">J476/$J$500</f>
        <v>0.0005969434330223497</v>
      </c>
      <c r="L476" s="31">
        <f>$B$509*G476</f>
        <v>51483.166750172546</v>
      </c>
      <c r="M476" s="10">
        <f t="shared" si="53"/>
        <v>17621.987513801465</v>
      </c>
      <c r="N476" s="32">
        <f t="shared" si="54"/>
        <v>69105.15426397401</v>
      </c>
      <c r="O476" s="96">
        <v>0</v>
      </c>
    </row>
    <row r="477" spans="1:15" s="4" customFormat="1" ht="12.75">
      <c r="A477" s="9" t="s">
        <v>489</v>
      </c>
      <c r="B477" s="27" t="s">
        <v>72</v>
      </c>
      <c r="C477" s="8">
        <v>62</v>
      </c>
      <c r="D477" s="76">
        <v>148622</v>
      </c>
      <c r="E477" s="28">
        <v>17550</v>
      </c>
      <c r="F477" s="29">
        <f t="shared" si="50"/>
        <v>525.0463817663817</v>
      </c>
      <c r="G477" s="30">
        <f t="shared" si="51"/>
        <v>2.7120738351933343E-05</v>
      </c>
      <c r="H477" s="7">
        <f t="shared" si="52"/>
        <v>8.468490028490029</v>
      </c>
      <c r="I477" s="7">
        <f t="shared" si="55"/>
        <v>-125.9536182336182</v>
      </c>
      <c r="J477" s="7">
        <f t="shared" si="56"/>
        <v>0</v>
      </c>
      <c r="K477" s="7">
        <f t="shared" si="57"/>
        <v>0</v>
      </c>
      <c r="L477" s="31">
        <f>$B$509*G477</f>
        <v>2950.664241970905</v>
      </c>
      <c r="M477" s="10">
        <f t="shared" si="53"/>
        <v>0</v>
      </c>
      <c r="N477" s="32">
        <f t="shared" si="54"/>
        <v>2950.664241970905</v>
      </c>
      <c r="O477" s="96">
        <v>0</v>
      </c>
    </row>
    <row r="478" spans="1:15" s="4" customFormat="1" ht="12.75">
      <c r="A478" s="9" t="s">
        <v>489</v>
      </c>
      <c r="B478" s="27" t="s">
        <v>73</v>
      </c>
      <c r="C478" s="8">
        <v>228</v>
      </c>
      <c r="D478" s="76">
        <v>457225.4</v>
      </c>
      <c r="E478" s="28">
        <v>40850</v>
      </c>
      <c r="F478" s="29">
        <f t="shared" si="50"/>
        <v>2551.9557209302325</v>
      </c>
      <c r="G478" s="30">
        <f t="shared" si="51"/>
        <v>0.0001318186845897807</v>
      </c>
      <c r="H478" s="7">
        <f t="shared" si="52"/>
        <v>11.192788249694003</v>
      </c>
      <c r="I478" s="7">
        <f t="shared" si="55"/>
        <v>157.9557209302326</v>
      </c>
      <c r="J478" s="7">
        <f t="shared" si="56"/>
        <v>157.9557209302326</v>
      </c>
      <c r="K478" s="7">
        <f t="shared" si="57"/>
        <v>2.7761073557271247E-05</v>
      </c>
      <c r="L478" s="31">
        <f>$B$509*G478</f>
        <v>14341.522490849884</v>
      </c>
      <c r="M478" s="10">
        <f t="shared" si="53"/>
        <v>819.5170003279724</v>
      </c>
      <c r="N478" s="32">
        <f t="shared" si="54"/>
        <v>15161.039491177857</v>
      </c>
      <c r="O478" s="96">
        <v>0</v>
      </c>
    </row>
    <row r="479" spans="1:15" s="4" customFormat="1" ht="12.75">
      <c r="A479" s="26" t="s">
        <v>495</v>
      </c>
      <c r="B479" s="27" t="s">
        <v>521</v>
      </c>
      <c r="C479" s="70">
        <v>718</v>
      </c>
      <c r="D479" s="75">
        <v>1851695.97</v>
      </c>
      <c r="E479" s="28">
        <v>224000</v>
      </c>
      <c r="F479" s="29">
        <f t="shared" si="50"/>
        <v>5935.346903839286</v>
      </c>
      <c r="G479" s="30">
        <f t="shared" si="51"/>
        <v>0.0003065843247322989</v>
      </c>
      <c r="H479" s="7">
        <f t="shared" si="52"/>
        <v>8.26649986607143</v>
      </c>
      <c r="I479" s="7">
        <f t="shared" si="55"/>
        <v>-1603.6530961607139</v>
      </c>
      <c r="J479" s="7">
        <f t="shared" si="56"/>
        <v>0</v>
      </c>
      <c r="K479" s="7">
        <f t="shared" si="57"/>
        <v>0</v>
      </c>
      <c r="L479" s="31">
        <f>$B$509*G479</f>
        <v>33355.55958681717</v>
      </c>
      <c r="M479" s="10">
        <f t="shared" si="53"/>
        <v>0</v>
      </c>
      <c r="N479" s="32">
        <f t="shared" si="54"/>
        <v>33355.55958681717</v>
      </c>
      <c r="O479" s="96">
        <v>0</v>
      </c>
    </row>
    <row r="480" spans="1:15" s="4" customFormat="1" ht="12.75">
      <c r="A480" s="26" t="s">
        <v>495</v>
      </c>
      <c r="B480" s="27" t="s">
        <v>217</v>
      </c>
      <c r="C480" s="70">
        <v>2300</v>
      </c>
      <c r="D480" s="75">
        <v>2424369.6</v>
      </c>
      <c r="E480" s="28">
        <v>181100</v>
      </c>
      <c r="F480" s="29">
        <f t="shared" si="50"/>
        <v>30789.895527332967</v>
      </c>
      <c r="G480" s="30">
        <f t="shared" si="51"/>
        <v>0.0015904208265770155</v>
      </c>
      <c r="H480" s="7">
        <f t="shared" si="52"/>
        <v>13.38691109884042</v>
      </c>
      <c r="I480" s="7">
        <f t="shared" si="55"/>
        <v>6639.895527332966</v>
      </c>
      <c r="J480" s="7">
        <f t="shared" si="56"/>
        <v>6639.895527332966</v>
      </c>
      <c r="K480" s="7">
        <f t="shared" si="57"/>
        <v>0.0011669765872443694</v>
      </c>
      <c r="L480" s="31">
        <f>$B$509*G480</f>
        <v>173033.55837036335</v>
      </c>
      <c r="M480" s="10">
        <f t="shared" si="53"/>
        <v>34449.573798308265</v>
      </c>
      <c r="N480" s="32">
        <f t="shared" si="54"/>
        <v>207483.1321686716</v>
      </c>
      <c r="O480" s="96">
        <v>0</v>
      </c>
    </row>
    <row r="481" spans="1:15" s="4" customFormat="1" ht="12.75">
      <c r="A481" s="26" t="s">
        <v>502</v>
      </c>
      <c r="B481" s="27" t="s">
        <v>438</v>
      </c>
      <c r="C481" s="70">
        <v>487</v>
      </c>
      <c r="D481" s="75">
        <v>741867.66</v>
      </c>
      <c r="E481" s="28">
        <v>69250</v>
      </c>
      <c r="F481" s="29">
        <f t="shared" si="50"/>
        <v>5217.1776233935025</v>
      </c>
      <c r="G481" s="30">
        <f t="shared" si="51"/>
        <v>0.00026948801891291563</v>
      </c>
      <c r="H481" s="7">
        <f t="shared" si="52"/>
        <v>10.712890397111915</v>
      </c>
      <c r="I481" s="7">
        <f t="shared" si="55"/>
        <v>103.67762339350246</v>
      </c>
      <c r="J481" s="7">
        <f t="shared" si="56"/>
        <v>103.67762339350246</v>
      </c>
      <c r="K481" s="7">
        <f t="shared" si="57"/>
        <v>1.8221575719573716E-05</v>
      </c>
      <c r="L481" s="31">
        <f>$B$509*G481</f>
        <v>29319.580120842627</v>
      </c>
      <c r="M481" s="10">
        <f t="shared" si="53"/>
        <v>537.9075504463987</v>
      </c>
      <c r="N481" s="32">
        <f t="shared" si="54"/>
        <v>29857.487671289025</v>
      </c>
      <c r="O481" s="96">
        <v>0</v>
      </c>
    </row>
    <row r="482" spans="1:15" s="4" customFormat="1" ht="12.75">
      <c r="A482" s="26" t="s">
        <v>502</v>
      </c>
      <c r="B482" s="27" t="s">
        <v>439</v>
      </c>
      <c r="C482" s="70">
        <v>220</v>
      </c>
      <c r="D482" s="75">
        <v>171059.75</v>
      </c>
      <c r="E482" s="28">
        <v>13500</v>
      </c>
      <c r="F482" s="29">
        <f t="shared" si="50"/>
        <v>2787.6403703703704</v>
      </c>
      <c r="G482" s="30">
        <f t="shared" si="51"/>
        <v>0.00014399273612695937</v>
      </c>
      <c r="H482" s="7">
        <f t="shared" si="52"/>
        <v>12.671092592592593</v>
      </c>
      <c r="I482" s="7">
        <f t="shared" si="55"/>
        <v>477.64037037037053</v>
      </c>
      <c r="J482" s="7">
        <f t="shared" si="56"/>
        <v>477.64037037037053</v>
      </c>
      <c r="K482" s="7">
        <f t="shared" si="57"/>
        <v>8.394637039851732E-05</v>
      </c>
      <c r="L482" s="31">
        <f>$B$509*G482</f>
        <v>15666.026937761571</v>
      </c>
      <c r="M482" s="10">
        <f t="shared" si="53"/>
        <v>2478.1274223955484</v>
      </c>
      <c r="N482" s="32">
        <f t="shared" si="54"/>
        <v>18144.15436015712</v>
      </c>
      <c r="O482" s="96">
        <v>0</v>
      </c>
    </row>
    <row r="483" spans="1:15" s="4" customFormat="1" ht="12.75">
      <c r="A483" s="26" t="s">
        <v>498</v>
      </c>
      <c r="B483" s="27" t="s">
        <v>330</v>
      </c>
      <c r="C483" s="70">
        <v>150</v>
      </c>
      <c r="D483" s="75">
        <v>370664.26</v>
      </c>
      <c r="E483" s="28">
        <v>57500</v>
      </c>
      <c r="F483" s="29">
        <f t="shared" si="50"/>
        <v>966.9502434782609</v>
      </c>
      <c r="G483" s="30">
        <f t="shared" si="51"/>
        <v>4.9946834152988496E-05</v>
      </c>
      <c r="H483" s="7">
        <f t="shared" si="52"/>
        <v>6.446334956521739</v>
      </c>
      <c r="I483" s="7">
        <f t="shared" si="55"/>
        <v>-608.0497565217391</v>
      </c>
      <c r="J483" s="7">
        <f t="shared" si="56"/>
        <v>0</v>
      </c>
      <c r="K483" s="7">
        <f t="shared" si="57"/>
        <v>0</v>
      </c>
      <c r="L483" s="31">
        <f>$B$509*G483</f>
        <v>5434.082790167413</v>
      </c>
      <c r="M483" s="10">
        <f t="shared" si="53"/>
        <v>0</v>
      </c>
      <c r="N483" s="32">
        <f t="shared" si="54"/>
        <v>5434.082790167413</v>
      </c>
      <c r="O483" s="96">
        <v>0</v>
      </c>
    </row>
    <row r="484" spans="1:15" s="4" customFormat="1" ht="12.75">
      <c r="A484" s="26" t="s">
        <v>491</v>
      </c>
      <c r="B484" s="27" t="s">
        <v>119</v>
      </c>
      <c r="C484" s="71">
        <v>4116</v>
      </c>
      <c r="D484" s="75">
        <v>4078131.32</v>
      </c>
      <c r="E484" s="28">
        <v>282150</v>
      </c>
      <c r="F484" s="29">
        <f t="shared" si="50"/>
        <v>59491.71899032429</v>
      </c>
      <c r="G484" s="30">
        <f t="shared" si="51"/>
        <v>0.0030729844083779143</v>
      </c>
      <c r="H484" s="7">
        <f t="shared" si="52"/>
        <v>14.453770405812511</v>
      </c>
      <c r="I484" s="7">
        <f t="shared" si="55"/>
        <v>16273.718990324296</v>
      </c>
      <c r="J484" s="7">
        <f t="shared" si="56"/>
        <v>16273.718990324296</v>
      </c>
      <c r="K484" s="7">
        <f t="shared" si="57"/>
        <v>0.0028601427493740446</v>
      </c>
      <c r="L484" s="31">
        <f>$B$509*G484</f>
        <v>334332.5352087418</v>
      </c>
      <c r="M484" s="10">
        <f t="shared" si="53"/>
        <v>84432.45545390256</v>
      </c>
      <c r="N484" s="32">
        <f t="shared" si="54"/>
        <v>418764.9906626443</v>
      </c>
      <c r="O484" s="96">
        <v>0</v>
      </c>
    </row>
    <row r="485" spans="1:15" s="4" customFormat="1" ht="12.75">
      <c r="A485" s="26" t="s">
        <v>490</v>
      </c>
      <c r="B485" s="27" t="s">
        <v>99</v>
      </c>
      <c r="C485" s="70">
        <v>17001</v>
      </c>
      <c r="D485" s="75">
        <v>23477481.75</v>
      </c>
      <c r="E485" s="28">
        <v>1751900</v>
      </c>
      <c r="F485" s="29">
        <f t="shared" si="50"/>
        <v>227833.01971102803</v>
      </c>
      <c r="G485" s="30">
        <f t="shared" si="51"/>
        <v>0.011768483566587067</v>
      </c>
      <c r="H485" s="7">
        <f t="shared" si="52"/>
        <v>13.401154032764428</v>
      </c>
      <c r="I485" s="7">
        <f t="shared" si="55"/>
        <v>49322.519711028035</v>
      </c>
      <c r="J485" s="7">
        <f t="shared" si="56"/>
        <v>49322.519711028035</v>
      </c>
      <c r="K485" s="7">
        <f t="shared" si="57"/>
        <v>0.008668543878398632</v>
      </c>
      <c r="L485" s="31">
        <f>$B$509*G485</f>
        <v>1280379.7297677652</v>
      </c>
      <c r="M485" s="10">
        <f t="shared" si="53"/>
        <v>255898.57185389553</v>
      </c>
      <c r="N485" s="32">
        <f t="shared" si="54"/>
        <v>1536278.3016216606</v>
      </c>
      <c r="O485" s="96">
        <v>0</v>
      </c>
    </row>
    <row r="486" spans="1:15" s="4" customFormat="1" ht="12.75">
      <c r="A486" s="26" t="s">
        <v>493</v>
      </c>
      <c r="B486" s="27" t="s">
        <v>183</v>
      </c>
      <c r="C486" s="70">
        <v>2575</v>
      </c>
      <c r="D486" s="75">
        <v>2201401</v>
      </c>
      <c r="E486" s="28">
        <v>174600</v>
      </c>
      <c r="F486" s="29">
        <f t="shared" si="50"/>
        <v>32466.25186139748</v>
      </c>
      <c r="G486" s="30">
        <f t="shared" si="51"/>
        <v>0.0016770113128647564</v>
      </c>
      <c r="H486" s="7">
        <f t="shared" si="52"/>
        <v>12.608253150057275</v>
      </c>
      <c r="I486" s="7">
        <f t="shared" si="55"/>
        <v>5428.751861397482</v>
      </c>
      <c r="J486" s="7">
        <f t="shared" si="56"/>
        <v>5428.751861397482</v>
      </c>
      <c r="K486" s="7">
        <f t="shared" si="57"/>
        <v>0.0009541153613232841</v>
      </c>
      <c r="L486" s="31">
        <f>$B$509*G486</f>
        <v>182454.37310883432</v>
      </c>
      <c r="M486" s="10">
        <f t="shared" si="53"/>
        <v>28165.83289783102</v>
      </c>
      <c r="N486" s="32">
        <f t="shared" si="54"/>
        <v>210620.20600666534</v>
      </c>
      <c r="O486" s="96">
        <v>0</v>
      </c>
    </row>
    <row r="487" spans="1:15" s="4" customFormat="1" ht="12.75">
      <c r="A487" s="26" t="s">
        <v>497</v>
      </c>
      <c r="B487" s="27" t="s">
        <v>309</v>
      </c>
      <c r="C487" s="70">
        <v>407</v>
      </c>
      <c r="D487" s="75">
        <v>341644.86</v>
      </c>
      <c r="E487" s="28">
        <v>21200</v>
      </c>
      <c r="F487" s="29">
        <f t="shared" si="50"/>
        <v>6558.936699056603</v>
      </c>
      <c r="G487" s="30">
        <f t="shared" si="51"/>
        <v>0.00033879522316402944</v>
      </c>
      <c r="H487" s="7">
        <f t="shared" si="52"/>
        <v>16.11532358490566</v>
      </c>
      <c r="I487" s="7">
        <f t="shared" si="55"/>
        <v>2285.4366990566036</v>
      </c>
      <c r="J487" s="7">
        <f t="shared" si="56"/>
        <v>2285.4366990566036</v>
      </c>
      <c r="K487" s="7">
        <f t="shared" si="57"/>
        <v>0.0004016706450348898</v>
      </c>
      <c r="L487" s="31">
        <f>$B$509*G487</f>
        <v>36860.0197151119</v>
      </c>
      <c r="M487" s="10">
        <f t="shared" si="53"/>
        <v>11857.46370577863</v>
      </c>
      <c r="N487" s="32">
        <f t="shared" si="54"/>
        <v>48717.48342089053</v>
      </c>
      <c r="O487" s="96">
        <v>0</v>
      </c>
    </row>
    <row r="488" spans="1:15" s="4" customFormat="1" ht="12.75">
      <c r="A488" s="26" t="s">
        <v>493</v>
      </c>
      <c r="B488" s="27" t="s">
        <v>184</v>
      </c>
      <c r="C488" s="70">
        <v>7794</v>
      </c>
      <c r="D488" s="75">
        <v>8607874.4</v>
      </c>
      <c r="E488" s="28">
        <v>575000</v>
      </c>
      <c r="F488" s="29">
        <f t="shared" si="50"/>
        <v>116677.86621495654</v>
      </c>
      <c r="G488" s="30">
        <f t="shared" si="51"/>
        <v>0.006026876845493067</v>
      </c>
      <c r="H488" s="7">
        <f t="shared" si="52"/>
        <v>14.970216347826087</v>
      </c>
      <c r="I488" s="7">
        <f t="shared" si="55"/>
        <v>34840.86621495652</v>
      </c>
      <c r="J488" s="7">
        <f t="shared" si="56"/>
        <v>34840.86621495652</v>
      </c>
      <c r="K488" s="7">
        <f t="shared" si="57"/>
        <v>0.006123360674094645</v>
      </c>
      <c r="L488" s="31">
        <f>$B$509*G488</f>
        <v>655708.1805072275</v>
      </c>
      <c r="M488" s="10">
        <f t="shared" si="53"/>
        <v>180763.83685982978</v>
      </c>
      <c r="N488" s="32">
        <f t="shared" si="54"/>
        <v>836472.0173670573</v>
      </c>
      <c r="O488" s="96">
        <v>0</v>
      </c>
    </row>
    <row r="489" spans="1:15" s="4" customFormat="1" ht="12.75">
      <c r="A489" s="26" t="s">
        <v>492</v>
      </c>
      <c r="B489" s="27" t="s">
        <v>156</v>
      </c>
      <c r="C489" s="70">
        <v>516</v>
      </c>
      <c r="D489" s="75">
        <v>1354179.88</v>
      </c>
      <c r="E489" s="28">
        <v>222600</v>
      </c>
      <c r="F489" s="29">
        <f t="shared" si="50"/>
        <v>3139.0692636118597</v>
      </c>
      <c r="G489" s="30">
        <f t="shared" si="51"/>
        <v>0.00016214543919072934</v>
      </c>
      <c r="H489" s="7">
        <f t="shared" si="52"/>
        <v>6.083467565139263</v>
      </c>
      <c r="I489" s="7">
        <f t="shared" si="55"/>
        <v>-2278.9307363881403</v>
      </c>
      <c r="J489" s="7">
        <f t="shared" si="56"/>
        <v>0</v>
      </c>
      <c r="K489" s="7">
        <f t="shared" si="57"/>
        <v>0</v>
      </c>
      <c r="L489" s="31">
        <f>$B$509*G489</f>
        <v>17640.992778673623</v>
      </c>
      <c r="M489" s="10">
        <f t="shared" si="53"/>
        <v>0</v>
      </c>
      <c r="N489" s="32">
        <f t="shared" si="54"/>
        <v>17640.992778673623</v>
      </c>
      <c r="O489" s="96">
        <v>0</v>
      </c>
    </row>
    <row r="490" spans="1:15" s="4" customFormat="1" ht="12.75">
      <c r="A490" s="26" t="s">
        <v>501</v>
      </c>
      <c r="B490" s="27" t="s">
        <v>397</v>
      </c>
      <c r="C490" s="70">
        <v>3757</v>
      </c>
      <c r="D490" s="75">
        <v>2923914.94</v>
      </c>
      <c r="E490" s="28">
        <v>241950</v>
      </c>
      <c r="F490" s="29">
        <f t="shared" si="50"/>
        <v>45402.556022236</v>
      </c>
      <c r="G490" s="30">
        <f t="shared" si="51"/>
        <v>0.0023452229843875867</v>
      </c>
      <c r="H490" s="7">
        <f t="shared" si="52"/>
        <v>12.084789997933457</v>
      </c>
      <c r="I490" s="7">
        <f t="shared" si="55"/>
        <v>5954.056022236</v>
      </c>
      <c r="J490" s="7">
        <f t="shared" si="56"/>
        <v>5954.056022236</v>
      </c>
      <c r="K490" s="7">
        <f t="shared" si="57"/>
        <v>0.001046438750201487</v>
      </c>
      <c r="L490" s="31">
        <f>$B$509*G490</f>
        <v>255154.02677034572</v>
      </c>
      <c r="M490" s="10">
        <f t="shared" si="53"/>
        <v>30891.2529561544</v>
      </c>
      <c r="N490" s="32">
        <f t="shared" si="54"/>
        <v>286045.2797265001</v>
      </c>
      <c r="O490" s="96">
        <v>0</v>
      </c>
    </row>
    <row r="491" spans="1:15" s="4" customFormat="1" ht="12.75">
      <c r="A491" s="9" t="s">
        <v>489</v>
      </c>
      <c r="B491" s="27" t="s">
        <v>74</v>
      </c>
      <c r="C491" s="8">
        <v>224</v>
      </c>
      <c r="D491" s="76">
        <v>408268.12</v>
      </c>
      <c r="E491" s="28">
        <v>35250</v>
      </c>
      <c r="F491" s="29">
        <f t="shared" si="50"/>
        <v>2594.3846490780143</v>
      </c>
      <c r="G491" s="30">
        <f t="shared" si="51"/>
        <v>0.00013401030784214506</v>
      </c>
      <c r="H491" s="7">
        <f t="shared" si="52"/>
        <v>11.582074326241134</v>
      </c>
      <c r="I491" s="7">
        <f t="shared" si="55"/>
        <v>242.38464907801404</v>
      </c>
      <c r="J491" s="7">
        <f t="shared" si="56"/>
        <v>242.38464907801404</v>
      </c>
      <c r="K491" s="7">
        <f t="shared" si="57"/>
        <v>4.2599647753057284E-05</v>
      </c>
      <c r="L491" s="31">
        <f>$B$509*G491</f>
        <v>14579.965275065695</v>
      </c>
      <c r="M491" s="10">
        <f t="shared" si="53"/>
        <v>1257.557113905984</v>
      </c>
      <c r="N491" s="32">
        <f t="shared" si="54"/>
        <v>15837.52238897168</v>
      </c>
      <c r="O491" s="96">
        <v>0</v>
      </c>
    </row>
    <row r="492" spans="1:15" s="4" customFormat="1" ht="12.75">
      <c r="A492" s="26" t="s">
        <v>493</v>
      </c>
      <c r="B492" s="27" t="s">
        <v>185</v>
      </c>
      <c r="C492" s="70">
        <v>6092</v>
      </c>
      <c r="D492" s="75">
        <v>8230534.78</v>
      </c>
      <c r="E492" s="28">
        <v>603850</v>
      </c>
      <c r="F492" s="29">
        <f t="shared" si="50"/>
        <v>83034.55805209903</v>
      </c>
      <c r="G492" s="30">
        <f t="shared" si="51"/>
        <v>0.004289065883138305</v>
      </c>
      <c r="H492" s="7">
        <f t="shared" si="52"/>
        <v>13.63009817007535</v>
      </c>
      <c r="I492" s="7">
        <f t="shared" si="55"/>
        <v>19068.55805209903</v>
      </c>
      <c r="J492" s="7">
        <f t="shared" si="56"/>
        <v>19068.55805209903</v>
      </c>
      <c r="K492" s="7">
        <f t="shared" si="57"/>
        <v>0.0033513420064679553</v>
      </c>
      <c r="L492" s="31">
        <f>$B$509*G492</f>
        <v>466638.967147861</v>
      </c>
      <c r="M492" s="10">
        <f t="shared" si="53"/>
        <v>98932.83638861228</v>
      </c>
      <c r="N492" s="32">
        <f t="shared" si="54"/>
        <v>565571.8035364733</v>
      </c>
      <c r="O492" s="96">
        <v>0</v>
      </c>
    </row>
    <row r="493" spans="1:15" s="4" customFormat="1" ht="12.75">
      <c r="A493" s="26" t="s">
        <v>495</v>
      </c>
      <c r="B493" s="27" t="s">
        <v>218</v>
      </c>
      <c r="C493" s="70">
        <v>3732</v>
      </c>
      <c r="D493" s="75">
        <v>6721974.32</v>
      </c>
      <c r="E493" s="28">
        <v>432050</v>
      </c>
      <c r="F493" s="29">
        <f t="shared" si="50"/>
        <v>58063.66893239209</v>
      </c>
      <c r="G493" s="30">
        <f t="shared" si="51"/>
        <v>0.0029992199309533747</v>
      </c>
      <c r="H493" s="7">
        <f t="shared" si="52"/>
        <v>15.558325008679551</v>
      </c>
      <c r="I493" s="7">
        <f t="shared" si="55"/>
        <v>18877.668932392084</v>
      </c>
      <c r="J493" s="7">
        <f t="shared" si="56"/>
        <v>18877.668932392084</v>
      </c>
      <c r="K493" s="7">
        <f t="shared" si="57"/>
        <v>0.003317792813933119</v>
      </c>
      <c r="L493" s="31">
        <f>$B$509*G493</f>
        <v>326307.1561412599</v>
      </c>
      <c r="M493" s="10">
        <f t="shared" si="53"/>
        <v>97942.45200838093</v>
      </c>
      <c r="N493" s="32">
        <f t="shared" si="54"/>
        <v>424249.60814964084</v>
      </c>
      <c r="O493" s="96">
        <v>0</v>
      </c>
    </row>
    <row r="494" spans="1:15" s="4" customFormat="1" ht="12.75">
      <c r="A494" s="9" t="s">
        <v>489</v>
      </c>
      <c r="B494" s="27" t="s">
        <v>75</v>
      </c>
      <c r="C494" s="8">
        <v>1213</v>
      </c>
      <c r="D494" s="76">
        <v>798146</v>
      </c>
      <c r="E494" s="28">
        <v>57400</v>
      </c>
      <c r="F494" s="29">
        <f t="shared" si="50"/>
        <v>16866.74386759582</v>
      </c>
      <c r="G494" s="30">
        <f t="shared" si="51"/>
        <v>0.0008712345483521086</v>
      </c>
      <c r="H494" s="7">
        <f t="shared" si="52"/>
        <v>13.904982578397213</v>
      </c>
      <c r="I494" s="7">
        <f t="shared" si="55"/>
        <v>4130.243867595819</v>
      </c>
      <c r="J494" s="7">
        <f t="shared" si="56"/>
        <v>4130.243867595819</v>
      </c>
      <c r="K494" s="7">
        <f t="shared" si="57"/>
        <v>0.0007258996580974751</v>
      </c>
      <c r="L494" s="31">
        <f>$B$509*G494</f>
        <v>94788.00299730706</v>
      </c>
      <c r="M494" s="10">
        <f t="shared" si="53"/>
        <v>21428.822236138963</v>
      </c>
      <c r="N494" s="32">
        <f t="shared" si="54"/>
        <v>116216.82523344603</v>
      </c>
      <c r="O494" s="96">
        <v>0</v>
      </c>
    </row>
    <row r="495" spans="1:15" s="4" customFormat="1" ht="12.75">
      <c r="A495" s="26" t="s">
        <v>496</v>
      </c>
      <c r="B495" s="27" t="s">
        <v>254</v>
      </c>
      <c r="C495" s="70">
        <v>1277</v>
      </c>
      <c r="D495" s="75">
        <v>1804665.1</v>
      </c>
      <c r="E495" s="28">
        <v>164950</v>
      </c>
      <c r="F495" s="29">
        <f t="shared" si="50"/>
        <v>13971.247849045167</v>
      </c>
      <c r="G495" s="30">
        <f t="shared" si="51"/>
        <v>0.0007216706381048082</v>
      </c>
      <c r="H495" s="7">
        <f t="shared" si="52"/>
        <v>10.940679599878752</v>
      </c>
      <c r="I495" s="7">
        <f t="shared" si="55"/>
        <v>562.7478490451666</v>
      </c>
      <c r="J495" s="7">
        <f t="shared" si="56"/>
        <v>562.7478490451666</v>
      </c>
      <c r="K495" s="7">
        <f t="shared" si="57"/>
        <v>9.890420137703867E-05</v>
      </c>
      <c r="L495" s="31">
        <f>$B$509*G495</f>
        <v>78515.84712421316</v>
      </c>
      <c r="M495" s="10">
        <f t="shared" si="53"/>
        <v>2919.6880396260713</v>
      </c>
      <c r="N495" s="32">
        <f t="shared" si="54"/>
        <v>81435.53516383923</v>
      </c>
      <c r="O495" s="96">
        <v>0</v>
      </c>
    </row>
    <row r="496" spans="1:15" s="4" customFormat="1" ht="12.75">
      <c r="A496" s="26" t="s">
        <v>497</v>
      </c>
      <c r="B496" s="27" t="s">
        <v>310</v>
      </c>
      <c r="C496" s="70">
        <v>248</v>
      </c>
      <c r="D496" s="75">
        <v>230961.56</v>
      </c>
      <c r="E496" s="28">
        <v>16700</v>
      </c>
      <c r="F496" s="29">
        <f t="shared" si="50"/>
        <v>3429.848316167665</v>
      </c>
      <c r="G496" s="30">
        <f t="shared" si="51"/>
        <v>0.00017716533624450619</v>
      </c>
      <c r="H496" s="7">
        <f t="shared" si="52"/>
        <v>13.83003353293413</v>
      </c>
      <c r="I496" s="7">
        <f t="shared" si="55"/>
        <v>825.8483161676645</v>
      </c>
      <c r="J496" s="7">
        <f t="shared" si="56"/>
        <v>825.8483161676645</v>
      </c>
      <c r="K496" s="7">
        <f t="shared" si="57"/>
        <v>0.00014514470078868182</v>
      </c>
      <c r="L496" s="31">
        <f>$B$509*G496</f>
        <v>19275.11765313539</v>
      </c>
      <c r="M496" s="10">
        <f t="shared" si="53"/>
        <v>4284.724420273233</v>
      </c>
      <c r="N496" s="32">
        <f t="shared" si="54"/>
        <v>23559.84207340862</v>
      </c>
      <c r="O496" s="96">
        <v>0</v>
      </c>
    </row>
    <row r="497" spans="1:15" s="4" customFormat="1" ht="12.75">
      <c r="A497" s="26" t="s">
        <v>499</v>
      </c>
      <c r="B497" s="27" t="s">
        <v>340</v>
      </c>
      <c r="C497" s="70">
        <v>3072</v>
      </c>
      <c r="D497" s="75">
        <v>4132676.25</v>
      </c>
      <c r="E497" s="28">
        <v>368900</v>
      </c>
      <c r="F497" s="29">
        <f t="shared" si="50"/>
        <v>34414.696232041206</v>
      </c>
      <c r="G497" s="30">
        <f t="shared" si="51"/>
        <v>0.001777656230732295</v>
      </c>
      <c r="H497" s="7">
        <f t="shared" si="52"/>
        <v>11.20270059636758</v>
      </c>
      <c r="I497" s="7">
        <f t="shared" si="55"/>
        <v>2158.696232041204</v>
      </c>
      <c r="J497" s="7">
        <f t="shared" si="56"/>
        <v>2158.696232041204</v>
      </c>
      <c r="K497" s="7">
        <f t="shared" si="57"/>
        <v>0.0003793957226276698</v>
      </c>
      <c r="L497" s="31">
        <f>$B$509*G497</f>
        <v>193404.27264454056</v>
      </c>
      <c r="M497" s="10">
        <f t="shared" si="53"/>
        <v>11199.89988512725</v>
      </c>
      <c r="N497" s="32">
        <f t="shared" si="54"/>
        <v>204604.17252966782</v>
      </c>
      <c r="O497" s="96">
        <v>0</v>
      </c>
    </row>
    <row r="498" spans="1:15" s="4" customFormat="1" ht="12.75">
      <c r="A498" s="26" t="s">
        <v>490</v>
      </c>
      <c r="B498" s="27" t="s">
        <v>100</v>
      </c>
      <c r="C498" s="70">
        <v>8349</v>
      </c>
      <c r="D498" s="75">
        <v>25263436.96</v>
      </c>
      <c r="E498" s="28">
        <v>1426850</v>
      </c>
      <c r="F498" s="29">
        <f t="shared" si="50"/>
        <v>147825.23403233697</v>
      </c>
      <c r="G498" s="30">
        <f t="shared" si="51"/>
        <v>0.007635762540666696</v>
      </c>
      <c r="H498" s="7">
        <f t="shared" si="52"/>
        <v>17.705741290254757</v>
      </c>
      <c r="I498" s="7">
        <f t="shared" si="55"/>
        <v>60160.734032336964</v>
      </c>
      <c r="J498" s="7">
        <f t="shared" si="56"/>
        <v>60160.734032336964</v>
      </c>
      <c r="K498" s="7">
        <f t="shared" si="57"/>
        <v>0.010573384445308035</v>
      </c>
      <c r="L498" s="31">
        <f>$B$509*G498</f>
        <v>830750.6674986967</v>
      </c>
      <c r="M498" s="10">
        <f t="shared" si="53"/>
        <v>312130.1590177051</v>
      </c>
      <c r="N498" s="32">
        <f t="shared" si="54"/>
        <v>1142880.826516402</v>
      </c>
      <c r="O498" s="96">
        <v>0</v>
      </c>
    </row>
    <row r="499" spans="1:15" s="4" customFormat="1" ht="12.75">
      <c r="A499" s="26" t="s">
        <v>503</v>
      </c>
      <c r="B499" s="27" t="s">
        <v>467</v>
      </c>
      <c r="C499" s="70">
        <v>12529</v>
      </c>
      <c r="D499" s="75">
        <v>36406723.04</v>
      </c>
      <c r="E499" s="28">
        <v>3928900</v>
      </c>
      <c r="F499" s="29">
        <f t="shared" si="50"/>
        <v>116098.61105351624</v>
      </c>
      <c r="G499" s="30">
        <f t="shared" si="51"/>
        <v>0.005996956007605227</v>
      </c>
      <c r="H499" s="7">
        <f t="shared" si="52"/>
        <v>9.266390857491919</v>
      </c>
      <c r="I499" s="7">
        <f t="shared" si="55"/>
        <v>-15455.88894648375</v>
      </c>
      <c r="J499" s="7">
        <f t="shared" si="56"/>
        <v>0</v>
      </c>
      <c r="K499" s="7">
        <f t="shared" si="57"/>
        <v>0</v>
      </c>
      <c r="L499" s="31">
        <f>$B$509*G499</f>
        <v>652452.8728788065</v>
      </c>
      <c r="M499" s="10">
        <f t="shared" si="53"/>
        <v>0</v>
      </c>
      <c r="N499" s="32">
        <f t="shared" si="54"/>
        <v>652452.8728788065</v>
      </c>
      <c r="O499" s="96">
        <v>0</v>
      </c>
    </row>
    <row r="500" spans="1:15" s="42" customFormat="1" ht="13.5" thickBot="1">
      <c r="A500" s="36" t="s">
        <v>472</v>
      </c>
      <c r="C500" s="11">
        <f>SUM(C7:C499)</f>
        <v>1328361</v>
      </c>
      <c r="D500" s="80">
        <f>SUM(D7:D499)</f>
        <v>2062102661.3069994</v>
      </c>
      <c r="E500" s="37">
        <f>SUM(E7:E499)</f>
        <v>160012000</v>
      </c>
      <c r="F500" s="38">
        <f>SUM(F7:F499)</f>
        <v>19359590.249833778</v>
      </c>
      <c r="G500" s="38">
        <f>SUM(G7:G499)</f>
        <v>0.9999999999999993</v>
      </c>
      <c r="H500" s="12"/>
      <c r="I500" s="38"/>
      <c r="J500" s="12">
        <f>SUM(J7:J499)</f>
        <v>5689827.542309164</v>
      </c>
      <c r="K500" s="12">
        <f>SUM(K7:K499)</f>
        <v>1.0000000000000004</v>
      </c>
      <c r="L500" s="39">
        <f>SUM(L7:L499)</f>
        <v>108797341.85999988</v>
      </c>
      <c r="M500" s="40">
        <f>SUM(M7:M499)</f>
        <v>29520364.14</v>
      </c>
      <c r="N500" s="41">
        <f t="shared" si="54"/>
        <v>138317705.99999988</v>
      </c>
      <c r="O500" s="97">
        <v>0</v>
      </c>
    </row>
    <row r="501" spans="1:15" s="4" customFormat="1" ht="12.75">
      <c r="A501" s="8"/>
      <c r="B501" s="8"/>
      <c r="C501" s="13"/>
      <c r="D501" s="76"/>
      <c r="E501" s="13">
        <f>D500/E500</f>
        <v>12.88717509503662</v>
      </c>
      <c r="F501" s="16"/>
      <c r="G501" s="16"/>
      <c r="H501" s="14"/>
      <c r="I501" s="14"/>
      <c r="J501" s="14"/>
      <c r="K501" s="14"/>
      <c r="L501" s="14">
        <f>L500-B509</f>
        <v>-1.1920928955078125E-07</v>
      </c>
      <c r="M501" s="14">
        <f>M500-G509</f>
        <v>0</v>
      </c>
      <c r="N501" s="14">
        <f>N500-L509</f>
        <v>0</v>
      </c>
      <c r="O501" s="14">
        <f>O500-M509</f>
        <v>0</v>
      </c>
    </row>
    <row r="502" spans="1:14" s="4" customFormat="1" ht="13.5" thickBot="1">
      <c r="A502" s="8"/>
      <c r="B502" s="15"/>
      <c r="C502" s="15"/>
      <c r="D502" s="48"/>
      <c r="E502" s="15"/>
      <c r="F502" s="18"/>
      <c r="G502" s="18"/>
      <c r="H502" s="43"/>
      <c r="I502" s="43"/>
      <c r="J502" s="44"/>
      <c r="K502" s="43"/>
      <c r="L502" s="16"/>
      <c r="M502" s="16"/>
      <c r="N502" s="16"/>
    </row>
    <row r="503" spans="1:14" s="4" customFormat="1" ht="12.75">
      <c r="A503" s="15"/>
      <c r="B503" s="61" t="s">
        <v>537</v>
      </c>
      <c r="C503" s="17"/>
      <c r="D503" s="81"/>
      <c r="E503" s="17"/>
      <c r="F503" s="17"/>
      <c r="G503" s="17"/>
      <c r="H503" s="17"/>
      <c r="I503" s="17"/>
      <c r="J503" s="17"/>
      <c r="K503" s="17"/>
      <c r="L503" s="45"/>
      <c r="M503" s="18"/>
      <c r="N503" s="18"/>
    </row>
    <row r="504" spans="1:14" s="4" customFormat="1" ht="12.75">
      <c r="A504" s="15"/>
      <c r="B504" s="62" t="s">
        <v>538</v>
      </c>
      <c r="C504" s="58"/>
      <c r="D504" s="82"/>
      <c r="E504" s="58"/>
      <c r="F504" s="58"/>
      <c r="G504" s="58"/>
      <c r="H504" s="58"/>
      <c r="I504" s="58"/>
      <c r="J504" s="58"/>
      <c r="K504" s="58"/>
      <c r="L504" s="47"/>
      <c r="M504" s="18"/>
      <c r="N504" s="18"/>
    </row>
    <row r="505" spans="1:14" s="4" customFormat="1" ht="12.75">
      <c r="A505" s="15"/>
      <c r="B505" s="62"/>
      <c r="C505" s="58"/>
      <c r="D505" s="82"/>
      <c r="E505" s="58"/>
      <c r="F505" s="58"/>
      <c r="G505" s="58"/>
      <c r="H505" s="58"/>
      <c r="I505" s="58"/>
      <c r="J505" s="58"/>
      <c r="K505" s="58"/>
      <c r="L505" s="47"/>
      <c r="M505" s="18"/>
      <c r="N505" s="18"/>
    </row>
    <row r="506" spans="1:14" s="4" customFormat="1" ht="12.75">
      <c r="A506" s="15"/>
      <c r="B506" s="59">
        <v>134317706</v>
      </c>
      <c r="C506" s="19" t="s">
        <v>485</v>
      </c>
      <c r="D506" s="83"/>
      <c r="E506" s="19"/>
      <c r="F506" s="18"/>
      <c r="G506" s="18"/>
      <c r="H506" s="46"/>
      <c r="I506" s="46"/>
      <c r="J506" s="46"/>
      <c r="K506" s="43"/>
      <c r="L506" s="47"/>
      <c r="M506" s="18"/>
      <c r="N506" s="18"/>
    </row>
    <row r="507" spans="1:14" s="4" customFormat="1" ht="12.75">
      <c r="A507" s="15"/>
      <c r="B507" s="60">
        <v>0</v>
      </c>
      <c r="C507" s="15" t="s">
        <v>525</v>
      </c>
      <c r="D507" s="48"/>
      <c r="E507" s="54">
        <v>0.19</v>
      </c>
      <c r="F507" s="88"/>
      <c r="G507" s="48">
        <f>E507*(B506+B507)</f>
        <v>25520364.14</v>
      </c>
      <c r="H507" s="43"/>
      <c r="I507" s="43"/>
      <c r="J507" s="43"/>
      <c r="K507" s="43"/>
      <c r="L507" s="47"/>
      <c r="M507" s="18"/>
      <c r="N507" s="18"/>
    </row>
    <row r="508" spans="1:14" s="4" customFormat="1" ht="12.75">
      <c r="A508" s="15"/>
      <c r="B508" s="60">
        <v>4000000</v>
      </c>
      <c r="C508" s="15" t="s">
        <v>526</v>
      </c>
      <c r="D508" s="48"/>
      <c r="E508" s="55" t="s">
        <v>524</v>
      </c>
      <c r="F508" s="88"/>
      <c r="G508" s="48">
        <f>B508</f>
        <v>4000000</v>
      </c>
      <c r="H508" s="43"/>
      <c r="I508" s="43"/>
      <c r="J508" s="43"/>
      <c r="K508" s="43"/>
      <c r="L508" s="63" t="s">
        <v>529</v>
      </c>
      <c r="M508" s="18"/>
      <c r="N508" s="18"/>
    </row>
    <row r="509" spans="1:14" s="4" customFormat="1" ht="13.5" thickBot="1">
      <c r="A509" s="15"/>
      <c r="B509" s="65">
        <f>SUM(B506:B508)-G509</f>
        <v>108797341.86</v>
      </c>
      <c r="C509" s="20" t="s">
        <v>484</v>
      </c>
      <c r="D509" s="84"/>
      <c r="E509" s="49" t="s">
        <v>486</v>
      </c>
      <c r="F509" s="89"/>
      <c r="G509" s="66">
        <f>SUM(G507:G508)</f>
        <v>29520364.14</v>
      </c>
      <c r="H509" s="50"/>
      <c r="I509" s="50"/>
      <c r="J509" s="50"/>
      <c r="K509" s="50"/>
      <c r="L509" s="41">
        <f>G509+B509</f>
        <v>138317706</v>
      </c>
      <c r="M509" s="18"/>
      <c r="N509" s="18"/>
    </row>
    <row r="510" spans="1:14" s="4" customFormat="1" ht="12" customHeight="1">
      <c r="A510" s="8"/>
      <c r="B510" s="15"/>
      <c r="C510" s="15"/>
      <c r="D510" s="48"/>
      <c r="E510" s="15"/>
      <c r="F510" s="18"/>
      <c r="G510" s="18"/>
      <c r="H510" s="43"/>
      <c r="I510" s="43"/>
      <c r="J510" s="44"/>
      <c r="K510" s="43"/>
      <c r="L510" s="16"/>
      <c r="M510" s="16"/>
      <c r="N510" s="16"/>
    </row>
    <row r="511" spans="1:14" s="4" customFormat="1" ht="12.75">
      <c r="A511" s="51"/>
      <c r="B511" s="51" t="s">
        <v>480</v>
      </c>
      <c r="C511" s="8"/>
      <c r="D511" s="76"/>
      <c r="E511" s="13"/>
      <c r="F511" s="16"/>
      <c r="G511" s="16"/>
      <c r="H511" s="14"/>
      <c r="I511" s="14"/>
      <c r="J511" s="14"/>
      <c r="K511" s="14"/>
      <c r="L511" s="16"/>
      <c r="M511" s="16"/>
      <c r="N511" s="16"/>
    </row>
    <row r="512" spans="1:14" s="4" customFormat="1" ht="12.75">
      <c r="A512" s="52"/>
      <c r="B512" s="52" t="s">
        <v>482</v>
      </c>
      <c r="C512" s="21"/>
      <c r="D512" s="85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1:14" s="4" customFormat="1" ht="12.75">
      <c r="A513" s="52"/>
      <c r="B513" s="52" t="s">
        <v>481</v>
      </c>
      <c r="C513" s="21"/>
      <c r="D513" s="85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1:14" s="4" customFormat="1" ht="12.75">
      <c r="A514" s="22"/>
      <c r="B514" s="22" t="s">
        <v>540</v>
      </c>
      <c r="C514" s="22"/>
      <c r="D514" s="86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s="4" customFormat="1" ht="12.75">
      <c r="A515" s="22"/>
      <c r="B515" s="22" t="s">
        <v>539</v>
      </c>
      <c r="C515" s="8"/>
      <c r="D515" s="76"/>
      <c r="E515" s="8"/>
      <c r="F515" s="16"/>
      <c r="G515" s="16"/>
      <c r="H515" s="14"/>
      <c r="I515" s="14"/>
      <c r="J515" s="14"/>
      <c r="K515" s="14"/>
      <c r="L515" s="16"/>
      <c r="M515" s="16"/>
      <c r="N515" s="16"/>
    </row>
    <row r="516" spans="1:14" s="4" customFormat="1" ht="12.75">
      <c r="A516" s="22"/>
      <c r="B516" s="22" t="s">
        <v>541</v>
      </c>
      <c r="C516" s="8"/>
      <c r="D516" s="76"/>
      <c r="E516" s="8"/>
      <c r="F516" s="16"/>
      <c r="G516" s="16"/>
      <c r="H516" s="14"/>
      <c r="I516" s="14"/>
      <c r="J516" s="14"/>
      <c r="K516" s="14"/>
      <c r="L516" s="16"/>
      <c r="M516" s="16"/>
      <c r="N516" s="16"/>
    </row>
    <row r="517" spans="1:14" s="5" customFormat="1" ht="15">
      <c r="A517" s="23"/>
      <c r="B517" s="23"/>
      <c r="C517" s="23"/>
      <c r="D517" s="87"/>
      <c r="E517" s="23"/>
      <c r="F517" s="24"/>
      <c r="G517" s="24"/>
      <c r="H517" s="53"/>
      <c r="I517" s="53"/>
      <c r="J517" s="53"/>
      <c r="K517" s="53"/>
      <c r="L517" s="24"/>
      <c r="M517" s="24"/>
      <c r="N517" s="24"/>
    </row>
    <row r="518" spans="1:14" s="5" customFormat="1" ht="15">
      <c r="A518" s="23"/>
      <c r="B518" s="23"/>
      <c r="C518" s="23"/>
      <c r="D518" s="87"/>
      <c r="E518" s="23"/>
      <c r="F518" s="24"/>
      <c r="G518" s="24"/>
      <c r="H518" s="53"/>
      <c r="I518" s="53"/>
      <c r="J518" s="53"/>
      <c r="K518" s="53"/>
      <c r="L518" s="24"/>
      <c r="M518" s="24"/>
      <c r="N518" s="24"/>
    </row>
  </sheetData>
  <sheetProtection/>
  <mergeCells count="6">
    <mergeCell ref="H5:K5"/>
    <mergeCell ref="L5:N5"/>
    <mergeCell ref="A1:N1"/>
    <mergeCell ref="A2:N2"/>
    <mergeCell ref="H4:K4"/>
    <mergeCell ref="L4:N4"/>
  </mergeCells>
  <conditionalFormatting sqref="A7:A9 A11:A23 A92:A500 B7:C499 C500:D500 E7:IV500">
    <cfRule type="expression" priority="4" dxfId="0" stopIfTrue="1">
      <formula>MOD(ROW(),2)=1</formula>
    </cfRule>
  </conditionalFormatting>
  <conditionalFormatting sqref="A24:A91">
    <cfRule type="expression" priority="3" dxfId="0" stopIfTrue="1">
      <formula>MOD(ROW(),2)=1</formula>
    </cfRule>
  </conditionalFormatting>
  <conditionalFormatting sqref="D7:D499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8" fitToWidth="1" horizontalDpi="600" verticalDpi="600" orientation="portrait" scale="62" r:id="rId4"/>
  <headerFooter alignWithMargins="0">
    <oddFooter>&amp;LPrepared by the Office of the State Treasurer&amp;C
Released: 4/9/2013&amp;RPage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53" sqref="A53"/>
    </sheetView>
  </sheetViews>
  <sheetFormatPr defaultColWidth="9.140625" defaultRowHeight="12.75"/>
  <sheetData>
    <row r="1" ht="12.75">
      <c r="A1" s="56" t="s">
        <v>528</v>
      </c>
    </row>
  </sheetData>
  <sheetProtection/>
  <hyperlinks>
    <hyperlink ref="A1" r:id="rId1" display="http://www.mainelegislature.org/legis/statutes/30-A/title30-Asec5681.htm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Rodriguez, Timothy</cp:lastModifiedBy>
  <cp:lastPrinted>2013-04-08T17:13:42Z</cp:lastPrinted>
  <dcterms:created xsi:type="dcterms:W3CDTF">2004-06-22T17:59:06Z</dcterms:created>
  <dcterms:modified xsi:type="dcterms:W3CDTF">2013-04-10T14:09:25Z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