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60" windowHeight="3960" activeTab="0"/>
  </bookViews>
  <sheets>
    <sheet name="FY2013 Projections" sheetId="1" r:id="rId1"/>
    <sheet name="Statute" sheetId="2" r:id="rId2"/>
  </sheets>
  <definedNames>
    <definedName name="_xlnm.Print_Area" localSheetId="0">'FY2013 Projections'!$A$1:$N$516</definedName>
    <definedName name="_xlnm.Print_Titles" localSheetId="0">'FY2013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State of Maine</author>
  </authors>
  <commentList>
    <comment ref="B213" authorId="0">
      <text>
        <r>
          <rPr>
            <b/>
            <sz val="8"/>
            <rFont val="Tahoma"/>
            <family val="2"/>
          </rPr>
          <t>State of Maine:</t>
        </r>
        <r>
          <rPr>
            <sz val="8"/>
            <rFont val="Tahoma"/>
            <family val="2"/>
          </rPr>
          <t xml:space="preserve">
This is Penobscot Nation in the Revenue Sharing Database
</t>
        </r>
      </text>
    </comment>
  </commentList>
</comments>
</file>

<file path=xl/sharedStrings.xml><?xml version="1.0" encoding="utf-8"?>
<sst xmlns="http://schemas.openxmlformats.org/spreadsheetml/2006/main" count="1018" uniqueCount="542">
  <si>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</si>
  <si>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</si>
  <si>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</si>
  <si>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</si>
  <si>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</si>
  <si>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</si>
  <si>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</si>
  <si>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</si>
  <si>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</si>
  <si>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</si>
  <si>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</si>
  <si>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</si>
  <si>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</si>
  <si>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</si>
  <si>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</si>
  <si>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</si>
  <si>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</si>
  <si>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</si>
  <si>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</si>
  <si>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</si>
  <si>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</si>
  <si>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</si>
  <si>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</si>
  <si>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</si>
  <si>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</si>
  <si>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</si>
  <si>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</si>
  <si>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</si>
  <si>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</si>
  <si>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</si>
  <si>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</si>
  <si>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</si>
  <si>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</si>
  <si>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</si>
  <si>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</si>
  <si>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</si>
  <si>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</si>
  <si>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</si>
  <si>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</si>
  <si>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</si>
  <si>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</si>
  <si>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</si>
  <si>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</si>
  <si>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</si>
  <si>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</si>
  <si>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</si>
  <si>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</si>
  <si>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</si>
  <si>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</si>
  <si>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</si>
  <si>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</si>
  <si>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</si>
  <si>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</si>
  <si>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</si>
  <si>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</si>
  <si>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</si>
  <si>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</si>
  <si>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</si>
  <si>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</si>
  <si>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</si>
  <si>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</si>
  <si>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</si>
  <si>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</si>
  <si>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</si>
  <si>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</si>
  <si>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</si>
  <si>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</si>
  <si>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</si>
  <si>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</si>
  <si>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</si>
  <si>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</si>
  <si>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</si>
  <si>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</si>
  <si>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</si>
  <si>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</si>
  <si>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</si>
  <si>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</si>
  <si>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</si>
  <si>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</si>
  <si>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</si>
  <si>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</si>
  <si>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</si>
  <si>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</si>
  <si>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</si>
  <si>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</si>
  <si>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</si>
  <si>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</si>
  <si>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</si>
  <si>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</si>
  <si>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</si>
  <si>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</si>
  <si>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</si>
  <si>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</si>
  <si>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</si>
  <si>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</si>
  <si>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</si>
  <si>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</si>
  <si>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</si>
  <si>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</si>
  <si>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</si>
  <si>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</si>
  <si>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</si>
  <si>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</si>
  <si>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</si>
  <si>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</si>
  <si>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</si>
  <si>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</si>
  <si>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</si>
  <si>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</si>
  <si>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</si>
  <si>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</si>
  <si>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</si>
  <si>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</si>
  <si>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</si>
  <si>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</si>
  <si>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</si>
  <si>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</si>
  <si>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</si>
  <si>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</si>
  <si>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</si>
  <si>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</si>
  <si>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</si>
  <si>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</si>
  <si>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</si>
  <si>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</si>
  <si>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</si>
  <si>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</si>
  <si>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</si>
  <si>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</si>
  <si>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</si>
  <si>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</si>
  <si>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</si>
  <si>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</si>
  <si>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</si>
  <si>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</si>
  <si>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</si>
  <si>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</si>
  <si>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</si>
  <si>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</si>
  <si>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</si>
  <si>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</si>
  <si>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</si>
  <si>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</si>
  <si>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</si>
  <si>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</si>
  <si>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</si>
  <si>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</si>
  <si>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</si>
  <si>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</si>
  <si>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</si>
  <si>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</si>
  <si>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</si>
  <si>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</si>
  <si>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</si>
  <si>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</si>
  <si>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</si>
  <si>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</si>
  <si>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</si>
  <si>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</si>
  <si>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</si>
  <si>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</si>
  <si>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</si>
  <si>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</si>
  <si>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</si>
  <si>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</si>
  <si>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</si>
  <si>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</si>
  <si>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</si>
  <si>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</si>
  <si>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</si>
  <si>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</si>
  <si>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</si>
  <si>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</si>
  <si>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</si>
  <si>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</si>
  <si>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</si>
  <si>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</si>
  <si>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</si>
  <si>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</si>
  <si>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</si>
  <si>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</si>
  <si>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</si>
  <si>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</si>
  <si>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</si>
  <si>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</si>
  <si>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</si>
  <si>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</si>
  <si>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</si>
  <si>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</si>
  <si>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</si>
  <si>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</si>
  <si>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</si>
  <si>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</si>
  <si>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</si>
  <si>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</si>
  <si>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</si>
  <si>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</si>
  <si>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</si>
  <si>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</si>
  <si>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</si>
  <si>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</si>
  <si>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</si>
  <si>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</si>
  <si>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</si>
  <si>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</si>
  <si>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</si>
  <si>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</si>
  <si>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</si>
  <si>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</si>
  <si>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</si>
  <si>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</si>
  <si>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</si>
  <si>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</si>
  <si>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</si>
  <si>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</si>
  <si>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</si>
  <si>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</si>
  <si>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</si>
  <si>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</si>
  <si>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</si>
  <si>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</si>
  <si>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</si>
  <si>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</si>
  <si>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</si>
  <si>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</si>
  <si>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</si>
  <si>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</si>
  <si>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</si>
  <si>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</si>
  <si>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</si>
  <si>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</si>
  <si>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</si>
  <si>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</si>
  <si>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</si>
  <si>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</si>
  <si>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</si>
  <si>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</si>
  <si>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</si>
  <si>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</si>
  <si>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</si>
  <si>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</si>
  <si>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</si>
  <si>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</si>
  <si>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</si>
  <si>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</si>
  <si>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</si>
  <si>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</si>
  <si>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</si>
  <si>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</si>
  <si>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</si>
  <si>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</si>
  <si>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</si>
  <si>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</si>
  <si>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</si>
  <si>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</si>
  <si>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</si>
  <si>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</si>
  <si>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</si>
  <si>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</si>
  <si>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</si>
  <si>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</si>
  <si>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</si>
  <si>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</si>
  <si>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</si>
  <si>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</si>
  <si>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</si>
  <si>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</si>
  <si>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</si>
  <si>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</si>
  <si>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</si>
  <si>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</si>
  <si>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</si>
  <si>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</si>
  <si>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</si>
  <si>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</si>
  <si>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</si>
  <si>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</si>
  <si>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</si>
  <si>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</si>
  <si>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</si>
  <si>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</si>
  <si>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</si>
  <si>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</si>
  <si>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</si>
  <si>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</si>
  <si>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</si>
  <si>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</si>
  <si>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</si>
  <si>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</si>
  <si>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</si>
  <si>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</si>
  <si>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</si>
  <si>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</si>
  <si>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</si>
  <si>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</si>
  <si>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</si>
  <si>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</si>
  <si>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</si>
  <si>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</si>
  <si>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</si>
  <si>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</si>
  <si>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</si>
  <si>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</si>
  <si>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</si>
  <si>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</si>
  <si>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</si>
  <si>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</si>
  <si>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</si>
  <si>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</si>
  <si>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</si>
  <si>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</si>
  <si>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</si>
  <si>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</si>
  <si>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</si>
  <si>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</si>
  <si>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</si>
  <si>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</si>
  <si>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</si>
  <si>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</si>
  <si>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</si>
  <si>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</si>
  <si>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</si>
  <si>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</si>
  <si>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</si>
  <si>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</si>
  <si>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</si>
  <si>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</si>
  <si>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</si>
  <si>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</si>
  <si>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</si>
  <si>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</si>
  <si>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</si>
  <si>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</si>
  <si>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</si>
  <si>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</si>
  <si>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</si>
  <si>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</si>
  <si>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</si>
  <si>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</si>
  <si>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</si>
  <si>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</si>
  <si>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</si>
  <si>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</si>
  <si>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</si>
  <si>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</si>
  <si>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</si>
  <si>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</si>
  <si>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</si>
  <si>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</si>
  <si>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</si>
  <si>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</si>
  <si>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</si>
  <si>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</si>
  <si>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</si>
  <si>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</si>
  <si>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</si>
  <si>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</si>
  <si>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</si>
  <si>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</si>
  <si>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</si>
  <si>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</si>
  <si>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</si>
  <si>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</si>
  <si>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</si>
  <si>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</si>
  <si>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</si>
  <si>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</si>
  <si>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</si>
  <si>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</si>
  <si>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</si>
  <si>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</si>
  <si>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</si>
  <si>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</si>
  <si>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</si>
  <si>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</si>
  <si>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</si>
  <si>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</si>
  <si>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</si>
  <si>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</si>
  <si>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</si>
  <si>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</si>
  <si>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</si>
  <si>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</si>
  <si>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</si>
  <si>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</si>
  <si>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</si>
  <si>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</si>
  <si>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</si>
  <si>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</si>
  <si>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</si>
  <si>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</si>
  <si>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</si>
  <si>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</si>
  <si>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</si>
  <si>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</si>
  <si>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</si>
  <si>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</si>
  <si>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</si>
  <si>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</si>
  <si>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</si>
  <si>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</si>
  <si>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</si>
  <si>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</si>
  <si>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</si>
  <si>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</si>
  <si>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</si>
  <si>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</si>
  <si>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</si>
  <si>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</si>
  <si>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</si>
  <si>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</si>
  <si>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</si>
  <si>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</si>
  <si>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</si>
  <si>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</si>
  <si>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</si>
  <si>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</si>
  <si>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</si>
  <si>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</si>
  <si>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</si>
  <si>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</si>
  <si>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</si>
  <si>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</si>
  <si>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</si>
  <si>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</si>
  <si>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</si>
  <si>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</si>
  <si>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</si>
  <si>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</si>
  <si>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</si>
  <si>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</si>
  <si>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</si>
  <si>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</si>
  <si>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</si>
  <si>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</si>
  <si>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</si>
  <si>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</si>
  <si>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</si>
  <si>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</si>
  <si>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</si>
  <si>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</si>
  <si>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</si>
  <si>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</si>
  <si>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</si>
  <si>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</si>
  <si>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</si>
  <si>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</si>
  <si>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</si>
  <si>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</si>
  <si>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</si>
  <si>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</si>
  <si>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</si>
  <si>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</si>
  <si>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</si>
  <si>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</si>
  <si>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</si>
  <si>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</si>
  <si>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</si>
  <si>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</si>
  <si>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</si>
  <si>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</si>
  <si>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</si>
  <si>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</si>
  <si>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</si>
  <si>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</si>
  <si>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</si>
  <si>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</si>
  <si>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</si>
  <si>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</si>
  <si>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</si>
  <si>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</si>
  <si>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</si>
  <si>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</si>
  <si>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</si>
  <si>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</si>
  <si>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</si>
  <si>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INDIAN TOWNSHIP</t>
  </si>
  <si>
    <t>CLIFTON</t>
  </si>
  <si>
    <t>RANGELEY</t>
  </si>
  <si>
    <t>RANGELEY PLT</t>
  </si>
  <si>
    <t>*Assumptions/Disclosures:</t>
  </si>
  <si>
    <t xml:space="preserve">distributions to differ from these projections. </t>
  </si>
  <si>
    <t xml:space="preserve">*Actual tax receipts, if different from current Revenue Forecasting Committee (RFC) estimates, will cause Municipal Revenue Sharing </t>
  </si>
  <si>
    <t>CHEBEAGUE ISLAND</t>
  </si>
  <si>
    <t xml:space="preserve">REV I DISTRIBUTION PROJECTION </t>
  </si>
  <si>
    <t xml:space="preserve">Total Tax Transfers to Revenue Sharing </t>
  </si>
  <si>
    <t>REV II</t>
  </si>
  <si>
    <t xml:space="preserve">*Projections are based upon the fixed transfer amount to Municipal Revenue Sharing funds under the Biennial Budget 2012-2013. 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</si>
  <si>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</si>
  <si>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</si>
  <si>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</si>
  <si>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</si>
  <si>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</si>
  <si>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</si>
  <si>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</si>
  <si>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</si>
  <si>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</si>
  <si>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</si>
  <si>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</si>
  <si>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</si>
  <si>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</si>
  <si>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</si>
  <si>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</si>
  <si>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</si>
  <si>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</si>
  <si>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</si>
  <si>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</si>
  <si>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</si>
  <si>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</si>
  <si>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</si>
  <si>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</si>
  <si>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</si>
  <si>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</si>
  <si>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</si>
  <si>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</si>
  <si>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</si>
  <si>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</si>
  <si>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</si>
  <si>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</si>
  <si>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</si>
  <si>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</si>
  <si>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</si>
  <si>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</si>
  <si>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</si>
  <si>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 xml:space="preserve">NEW CANADA </t>
  </si>
  <si>
    <t>2012 State Valuation</t>
  </si>
  <si>
    <t>Fixed Xfer:</t>
  </si>
  <si>
    <t>Fixed Transfer to General Fund</t>
  </si>
  <si>
    <t>Fixed Transfer to Rev II</t>
  </si>
  <si>
    <t>*Total Tax Receipt transfers are estimated at $135,420,689</t>
  </si>
  <si>
    <t>Rev II Projected FY13 Distribution</t>
  </si>
  <si>
    <t>Rev I Projected 
FY13 Distribution</t>
  </si>
  <si>
    <t>Total Projected 
FY13 Distribution</t>
  </si>
  <si>
    <t xml:space="preserve">RevII Preliminary Comp  Number </t>
  </si>
  <si>
    <t>http://www.mainelegislature.org/legis/statutes/30-A/title30-Asec5681.html</t>
  </si>
  <si>
    <t xml:space="preserve">2013  Estimated Transfers of Municipal Revenue Sharing </t>
  </si>
  <si>
    <t>Total</t>
  </si>
  <si>
    <r>
      <t>FY 2013 Projected Municipal Revenue Sharing</t>
    </r>
    <r>
      <rPr>
        <sz val="22"/>
        <color indexed="10"/>
        <rFont val="Calibri"/>
        <family val="2"/>
      </rPr>
      <t xml:space="preserve">* </t>
    </r>
  </si>
  <si>
    <t xml:space="preserve">2010 
Tax Assesment </t>
  </si>
  <si>
    <t>Current Law through 125th Legislature, 1st Special Session and March 2012 Revenue Revisions</t>
  </si>
  <si>
    <t>2010 Census Population</t>
  </si>
  <si>
    <t>(7/1/12 - 6/30/13) Published: 4/13/12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</si>
</sst>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22"/>
      <color indexed="10"/>
      <name val="Calibri"/>
      <family val="2"/>
    </font>
    <font>
      <sz val="12"/>
      <color indexed="1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6"/>
      <name val="Calibri"/>
      <family val="2"/>
    </font>
    <font>
      <i/>
      <sz val="10"/>
      <color indexed="16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8" fontId="14" fillId="0" borderId="0" xfId="0" applyNumberFormat="1" applyFont="1" applyFill="1" applyBorder="1" applyAlignment="1">
      <alignment horizontal="center" wrapText="1"/>
    </xf>
    <xf numFmtId="168" fontId="14" fillId="0" borderId="0" xfId="0" applyNumberFormat="1" applyFont="1" applyFill="1" applyBorder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43" fontId="14" fillId="0" borderId="0" xfId="42" applyFont="1" applyFill="1" applyBorder="1" applyAlignment="1" quotePrefix="1">
      <alignment/>
    </xf>
    <xf numFmtId="43" fontId="15" fillId="0" borderId="0" xfId="42" applyFont="1" applyFill="1" applyAlignment="1">
      <alignment/>
    </xf>
    <xf numFmtId="168" fontId="15" fillId="0" borderId="0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0" fontId="16" fillId="0" borderId="10" xfId="53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8" fontId="17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4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4" fillId="0" borderId="0" xfId="0" applyNumberFormat="1" applyFont="1" applyFill="1" applyAlignment="1" quotePrefix="1">
      <alignment/>
    </xf>
    <xf numFmtId="0" fontId="14" fillId="0" borderId="0" xfId="0" applyNumberFormat="1" applyFont="1" applyFill="1" applyAlignment="1" quotePrefix="1">
      <alignment shrinkToFit="1"/>
    </xf>
    <xf numFmtId="43" fontId="14" fillId="0" borderId="0" xfId="42" applyFont="1" applyFill="1" applyAlignment="1" quotePrefix="1">
      <alignment shrinkToFit="1"/>
    </xf>
    <xf numFmtId="168" fontId="14" fillId="0" borderId="0" xfId="42" applyNumberFormat="1" applyFont="1" applyFill="1" applyAlignment="1" quotePrefix="1">
      <alignment/>
    </xf>
    <xf numFmtId="171" fontId="14" fillId="0" borderId="0" xfId="0" applyNumberFormat="1" applyFont="1" applyFill="1" applyAlignment="1" quotePrefix="1">
      <alignment/>
    </xf>
    <xf numFmtId="43" fontId="14" fillId="0" borderId="12" xfId="42" applyFont="1" applyFill="1" applyBorder="1" applyAlignment="1">
      <alignment/>
    </xf>
    <xf numFmtId="43" fontId="14" fillId="0" borderId="13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0" fontId="14" fillId="0" borderId="0" xfId="0" applyNumberFormat="1" applyFont="1" applyFill="1" applyAlignment="1">
      <alignment shrinkToFit="1"/>
    </xf>
    <xf numFmtId="43" fontId="14" fillId="0" borderId="0" xfId="42" applyFont="1" applyFill="1" applyAlignment="1">
      <alignment shrinkToFit="1"/>
    </xf>
    <xf numFmtId="0" fontId="15" fillId="0" borderId="0" xfId="0" applyNumberFormat="1" applyFont="1" applyFill="1" applyAlignment="1">
      <alignment/>
    </xf>
    <xf numFmtId="44" fontId="15" fillId="0" borderId="0" xfId="44" applyFont="1" applyFill="1" applyAlignment="1">
      <alignment/>
    </xf>
    <xf numFmtId="168" fontId="15" fillId="0" borderId="0" xfId="0" applyNumberFormat="1" applyFont="1" applyFill="1" applyAlignment="1">
      <alignment/>
    </xf>
    <xf numFmtId="44" fontId="15" fillId="0" borderId="14" xfId="44" applyFont="1" applyFill="1" applyBorder="1" applyAlignment="1">
      <alignment/>
    </xf>
    <xf numFmtId="44" fontId="15" fillId="0" borderId="11" xfId="44" applyFont="1" applyFill="1" applyBorder="1" applyAlignment="1">
      <alignment/>
    </xf>
    <xf numFmtId="44" fontId="15" fillId="0" borderId="15" xfId="44" applyFont="1" applyFill="1" applyBorder="1" applyAlignment="1">
      <alignment/>
    </xf>
    <xf numFmtId="0" fontId="1" fillId="0" borderId="0" xfId="0" applyFont="1" applyFill="1" applyAlignment="1">
      <alignment/>
    </xf>
    <xf numFmtId="43" fontId="14" fillId="0" borderId="0" xfId="42" applyFont="1" applyFill="1" applyBorder="1" applyAlignment="1">
      <alignment/>
    </xf>
    <xf numFmtId="184" fontId="14" fillId="0" borderId="0" xfId="0" applyNumberFormat="1" applyFont="1" applyFill="1" applyBorder="1" applyAlignment="1">
      <alignment/>
    </xf>
    <xf numFmtId="168" fontId="14" fillId="0" borderId="16" xfId="0" applyNumberFormat="1" applyFont="1" applyFill="1" applyBorder="1" applyAlignment="1">
      <alignment/>
    </xf>
    <xf numFmtId="43" fontId="15" fillId="0" borderId="0" xfId="42" applyFont="1" applyFill="1" applyBorder="1" applyAlignment="1">
      <alignment/>
    </xf>
    <xf numFmtId="168" fontId="14" fillId="0" borderId="13" xfId="0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right"/>
    </xf>
    <xf numFmtId="43" fontId="14" fillId="0" borderId="11" xfId="42" applyFont="1" applyFill="1" applyBorder="1" applyAlignment="1">
      <alignment/>
    </xf>
    <xf numFmtId="49" fontId="18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3" fontId="17" fillId="0" borderId="0" xfId="42" applyFont="1" applyFill="1" applyAlignment="1">
      <alignment/>
    </xf>
    <xf numFmtId="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4" fillId="0" borderId="0" xfId="53" applyAlignment="1">
      <alignment/>
    </xf>
    <xf numFmtId="43" fontId="0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 wrapText="1"/>
    </xf>
    <xf numFmtId="43" fontId="14" fillId="0" borderId="0" xfId="42" applyFont="1" applyFill="1" applyAlignment="1">
      <alignment horizontal="center" wrapText="1"/>
    </xf>
    <xf numFmtId="0" fontId="16" fillId="0" borderId="0" xfId="53" applyFont="1" applyFill="1" applyBorder="1" applyAlignment="1">
      <alignment horizontal="center"/>
    </xf>
    <xf numFmtId="184" fontId="15" fillId="0" borderId="12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0" fontId="19" fillId="0" borderId="17" xfId="53" applyFont="1" applyFill="1" applyBorder="1" applyAlignment="1">
      <alignment horizontal="left"/>
    </xf>
    <xf numFmtId="0" fontId="20" fillId="0" borderId="12" xfId="53" applyFont="1" applyFill="1" applyBorder="1" applyAlignment="1">
      <alignment horizontal="left"/>
    </xf>
    <xf numFmtId="168" fontId="15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/>
    </xf>
    <xf numFmtId="217" fontId="15" fillId="0" borderId="14" xfId="44" applyNumberFormat="1" applyFont="1" applyFill="1" applyBorder="1" applyAlignment="1">
      <alignment/>
    </xf>
    <xf numFmtId="217" fontId="15" fillId="0" borderId="11" xfId="44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8" fontId="4" fillId="0" borderId="0" xfId="53" applyNumberFormat="1" applyFont="1" applyFill="1" applyBorder="1" applyAlignment="1">
      <alignment horizontal="center"/>
    </xf>
    <xf numFmtId="168" fontId="4" fillId="0" borderId="0" xfId="53" applyNumberFormat="1" applyFill="1" applyBorder="1" applyAlignment="1">
      <alignment horizontal="center"/>
    </xf>
    <xf numFmtId="43" fontId="15" fillId="9" borderId="18" xfId="42" applyFont="1" applyFill="1" applyBorder="1" applyAlignment="1">
      <alignment horizontal="center" wrapText="1"/>
    </xf>
    <xf numFmtId="43" fontId="15" fillId="9" borderId="19" xfId="42" applyFont="1" applyFill="1" applyBorder="1" applyAlignment="1">
      <alignment horizontal="center" wrapText="1"/>
    </xf>
    <xf numFmtId="43" fontId="15" fillId="9" borderId="20" xfId="42" applyFont="1" applyFill="1" applyBorder="1" applyAlignment="1">
      <alignment horizontal="center" wrapText="1"/>
    </xf>
    <xf numFmtId="1" fontId="14" fillId="0" borderId="0" xfId="42" applyNumberFormat="1" applyFont="1" applyFill="1" applyBorder="1" applyAlignment="1" applyProtection="1">
      <alignment/>
      <protection/>
    </xf>
    <xf numFmtId="37" fontId="14" fillId="0" borderId="0" xfId="42" applyNumberFormat="1" applyFont="1" applyFill="1" applyBorder="1" applyAlignment="1" applyProtection="1">
      <alignment/>
      <protection/>
    </xf>
    <xf numFmtId="1" fontId="14" fillId="0" borderId="0" xfId="0" applyNumberFormat="1" applyFont="1" applyFill="1" applyAlignment="1">
      <alignment/>
    </xf>
    <xf numFmtId="0" fontId="14" fillId="0" borderId="0" xfId="42" applyNumberFormat="1" applyFont="1" applyFill="1" applyBorder="1" applyAlignment="1" applyProtection="1">
      <alignment/>
      <protection/>
    </xf>
    <xf numFmtId="1" fontId="14" fillId="0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19275" y="3429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-.01 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62125" y="3429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15</xdr:col>
      <xdr:colOff>571500</xdr:colOff>
      <xdr:row>149</xdr:row>
      <xdr:rowOff>133350</xdr:rowOff>
    </xdr:to>
    <xdr:grpSp>
      <xdr:nvGrpSpPr>
        <xdr:cNvPr id="1" name="Group 8"/>
        <xdr:cNvGrpSpPr>
          <a:grpSpLocks/>
        </xdr:cNvGrpSpPr>
      </xdr:nvGrpSpPr>
      <xdr:grpSpPr>
        <a:xfrm>
          <a:off x="0" y="361950"/>
          <a:ext cx="9715500" cy="23898225"/>
          <a:chOff x="0" y="361950"/>
          <a:chExt cx="9714288" cy="2389780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61950"/>
            <a:ext cx="9524859" cy="44210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143" y="4735249"/>
            <a:ext cx="9495717" cy="426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9001008"/>
            <a:ext cx="9515145" cy="47437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714" y="13744723"/>
            <a:ext cx="9704574" cy="39789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429" y="17723708"/>
            <a:ext cx="9505431" cy="32023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429" y="20926015"/>
            <a:ext cx="9532145" cy="33337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inelegislature.org/legis/statutes/30-A/title30-Asec5681.html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518"/>
  <sheetViews>
    <sheetView tabSelected="1" view="pageBreakPreview" zoomScale="85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43" sqref="B443"/>
    </sheetView>
  </sheetViews>
  <sheetFormatPr defaultColWidth="9.140625" defaultRowHeight="12.75"/>
  <cols>
    <col min="1" max="1" width="11.7109375" style="9" customWidth="1"/>
    <col min="2" max="2" width="18.140625" style="9" customWidth="1"/>
    <col min="3" max="3" width="13.00390625" style="9" customWidth="1"/>
    <col min="4" max="4" width="17.57421875" style="9" customWidth="1"/>
    <col min="5" max="5" width="15.57421875" style="9" customWidth="1"/>
    <col min="6" max="6" width="15.57421875" style="17" hidden="1" customWidth="1"/>
    <col min="7" max="7" width="15.00390625" style="17" customWidth="1"/>
    <col min="8" max="8" width="9.421875" style="15" hidden="1" customWidth="1"/>
    <col min="9" max="10" width="14.57421875" style="15" hidden="1" customWidth="1"/>
    <col min="11" max="11" width="10.57421875" style="15" bestFit="1" customWidth="1"/>
    <col min="12" max="12" width="17.7109375" style="17" bestFit="1" customWidth="1"/>
    <col min="13" max="13" width="14.57421875" style="17" bestFit="1" customWidth="1"/>
    <col min="14" max="14" width="17.8515625" style="17" bestFit="1" customWidth="1"/>
    <col min="15" max="20" width="9.140625" style="6" customWidth="1"/>
    <col min="21" max="21" width="14.421875" style="6" customWidth="1"/>
    <col min="22" max="16384" width="9.140625" style="6" customWidth="1"/>
  </cols>
  <sheetData>
    <row r="1" spans="1:18" ht="27" customHeight="1">
      <c r="A1" s="75" t="s">
        <v>537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0"/>
      <c r="P1" s="70"/>
      <c r="Q1" s="70"/>
      <c r="R1" s="70"/>
    </row>
    <row r="2" spans="1:14" ht="12.75" customHeight="1">
      <c r="A2" s="76" t="s">
        <v>541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12.75" customHeight="1">
      <c r="A4" s="2"/>
      <c r="B4" s="2"/>
      <c r="C4" s="2"/>
      <c r="D4" s="2"/>
      <c r="E4" s="61"/>
      <c r="F4" s="26"/>
      <c r="G4" s="26"/>
      <c r="H4" s="74"/>
      <c r="I4" s="74"/>
      <c r="J4" s="74"/>
      <c r="K4" s="74"/>
      <c r="L4" s="78"/>
      <c r="M4" s="79"/>
      <c r="N4" s="79"/>
    </row>
    <row r="5" spans="6:14" s="4" customFormat="1" ht="13.5" thickBot="1">
      <c r="F5" s="1"/>
      <c r="G5" s="1"/>
      <c r="H5" s="73"/>
      <c r="I5" s="73"/>
      <c r="J5" s="73"/>
      <c r="K5" s="73"/>
      <c r="L5" s="74"/>
      <c r="M5" s="74"/>
      <c r="N5" s="74"/>
    </row>
    <row r="6" spans="1:14" s="28" customFormat="1" ht="64.5" thickBot="1">
      <c r="A6" s="62" t="s">
        <v>488</v>
      </c>
      <c r="B6" s="62" t="s">
        <v>468</v>
      </c>
      <c r="C6" s="62" t="s">
        <v>540</v>
      </c>
      <c r="D6" s="63" t="s">
        <v>538</v>
      </c>
      <c r="E6" s="63" t="s">
        <v>525</v>
      </c>
      <c r="F6" s="27" t="s">
        <v>470</v>
      </c>
      <c r="G6" s="27" t="s">
        <v>471</v>
      </c>
      <c r="H6" s="7" t="s">
        <v>473</v>
      </c>
      <c r="I6" s="7" t="s">
        <v>533</v>
      </c>
      <c r="J6" s="7" t="s">
        <v>469</v>
      </c>
      <c r="K6" s="7" t="s">
        <v>474</v>
      </c>
      <c r="L6" s="80" t="s">
        <v>531</v>
      </c>
      <c r="M6" s="81" t="s">
        <v>530</v>
      </c>
      <c r="N6" s="82" t="s">
        <v>532</v>
      </c>
    </row>
    <row r="7" spans="1:14" s="36" customFormat="1" ht="12.75">
      <c r="A7" s="29" t="s">
        <v>499</v>
      </c>
      <c r="B7" s="30" t="s">
        <v>312</v>
      </c>
      <c r="C7" s="83">
        <v>714</v>
      </c>
      <c r="D7" s="31">
        <v>739720</v>
      </c>
      <c r="E7" s="31">
        <v>76950</v>
      </c>
      <c r="F7" s="32">
        <f aca="true" t="shared" si="0" ref="F7:F70">(C7*D7)/E7</f>
        <v>6863.678752436647</v>
      </c>
      <c r="G7" s="33">
        <f aca="true" t="shared" si="1" ref="G7:G70">F7/$F$500</f>
        <v>0.0003700333609838555</v>
      </c>
      <c r="H7" s="8">
        <f aca="true" t="shared" si="2" ref="H7:H70">D7/E7</f>
        <v>9.612995451591942</v>
      </c>
      <c r="I7" s="8">
        <f aca="true" t="shared" si="3" ref="I7:I70">(H7-10)*C7</f>
        <v>-276.32124756335327</v>
      </c>
      <c r="J7" s="8">
        <f aca="true" t="shared" si="4" ref="J7:J70">IF(I7&gt;0,I7,0)</f>
        <v>0</v>
      </c>
      <c r="K7" s="8">
        <f aca="true" t="shared" si="5" ref="K7:K70">J7/$J$500</f>
        <v>0</v>
      </c>
      <c r="L7" s="34">
        <f aca="true" t="shared" si="6" ref="L7:L70">$B$509*G7</f>
        <v>27410.210942753</v>
      </c>
      <c r="M7" s="11">
        <f aca="true" t="shared" si="7" ref="M7:M70">$G$509*K7</f>
        <v>0</v>
      </c>
      <c r="N7" s="35">
        <f aca="true" t="shared" si="8" ref="N7:N70">L7+M7</f>
        <v>27410.210942753</v>
      </c>
    </row>
    <row r="8" spans="1:14" s="4" customFormat="1" ht="12.75">
      <c r="A8" s="29" t="s">
        <v>504</v>
      </c>
      <c r="B8" s="30" t="s">
        <v>440</v>
      </c>
      <c r="C8" s="83">
        <v>2447</v>
      </c>
      <c r="D8" s="31">
        <v>6139437</v>
      </c>
      <c r="E8" s="31">
        <v>579950</v>
      </c>
      <c r="F8" s="32">
        <f t="shared" si="0"/>
        <v>25904.30612811449</v>
      </c>
      <c r="G8" s="33">
        <f t="shared" si="1"/>
        <v>0.0013965480912313962</v>
      </c>
      <c r="H8" s="8">
        <f t="shared" si="2"/>
        <v>10.586148805931545</v>
      </c>
      <c r="I8" s="8">
        <f t="shared" si="3"/>
        <v>1434.306128114491</v>
      </c>
      <c r="J8" s="8">
        <f t="shared" si="4"/>
        <v>1434.306128114491</v>
      </c>
      <c r="K8" s="8">
        <f t="shared" si="5"/>
        <v>0.00025922392054903305</v>
      </c>
      <c r="L8" s="34">
        <f t="shared" si="6"/>
        <v>103449.26108979067</v>
      </c>
      <c r="M8" s="11">
        <f t="shared" si="7"/>
        <v>5122.3579284465495</v>
      </c>
      <c r="N8" s="35">
        <f t="shared" si="8"/>
        <v>108571.61901823722</v>
      </c>
    </row>
    <row r="9" spans="1:14" s="4" customFormat="1" ht="12.75">
      <c r="A9" s="29" t="s">
        <v>503</v>
      </c>
      <c r="B9" s="30" t="s">
        <v>398</v>
      </c>
      <c r="C9" s="83">
        <v>1266</v>
      </c>
      <c r="D9" s="31">
        <v>1629797</v>
      </c>
      <c r="E9" s="31">
        <v>142950</v>
      </c>
      <c r="F9" s="32">
        <f t="shared" si="0"/>
        <v>14433.878992654774</v>
      </c>
      <c r="G9" s="33">
        <f t="shared" si="1"/>
        <v>0.000778156575843562</v>
      </c>
      <c r="H9" s="8">
        <f t="shared" si="2"/>
        <v>11.401168240643582</v>
      </c>
      <c r="I9" s="8">
        <f t="shared" si="3"/>
        <v>1773.8789926547745</v>
      </c>
      <c r="J9" s="8">
        <f t="shared" si="4"/>
        <v>1773.8789926547745</v>
      </c>
      <c r="K9" s="8">
        <f t="shared" si="5"/>
        <v>0.0003205953443565255</v>
      </c>
      <c r="L9" s="34">
        <f t="shared" si="6"/>
        <v>57641.92675398532</v>
      </c>
      <c r="M9" s="11">
        <f t="shared" si="7"/>
        <v>6335.07934186603</v>
      </c>
      <c r="N9" s="35">
        <f t="shared" si="8"/>
        <v>63977.00609585135</v>
      </c>
    </row>
    <row r="10" spans="1:14" s="4" customFormat="1" ht="12.75">
      <c r="A10" s="29" t="s">
        <v>494</v>
      </c>
      <c r="B10" s="30" t="s">
        <v>157</v>
      </c>
      <c r="C10" s="83">
        <v>2041</v>
      </c>
      <c r="D10" s="31">
        <v>1471819</v>
      </c>
      <c r="E10" s="31">
        <v>122350</v>
      </c>
      <c r="F10" s="32">
        <f t="shared" si="0"/>
        <v>24552.370894973435</v>
      </c>
      <c r="G10" s="33">
        <f t="shared" si="1"/>
        <v>0.0013236628126227373</v>
      </c>
      <c r="H10" s="8">
        <f t="shared" si="2"/>
        <v>12.029579076420106</v>
      </c>
      <c r="I10" s="8">
        <f t="shared" si="3"/>
        <v>4142.370894973436</v>
      </c>
      <c r="J10" s="8">
        <f t="shared" si="4"/>
        <v>4142.370894973436</v>
      </c>
      <c r="K10" s="8">
        <f t="shared" si="5"/>
        <v>0.0007486558153208327</v>
      </c>
      <c r="L10" s="34">
        <f t="shared" si="6"/>
        <v>98050.2861001496</v>
      </c>
      <c r="M10" s="11">
        <f t="shared" si="7"/>
        <v>14793.708247155773</v>
      </c>
      <c r="N10" s="35">
        <f t="shared" si="8"/>
        <v>112843.99434730539</v>
      </c>
    </row>
    <row r="11" spans="1:14" s="4" customFormat="1" ht="12.75">
      <c r="A11" s="29" t="s">
        <v>503</v>
      </c>
      <c r="B11" s="30" t="s">
        <v>399</v>
      </c>
      <c r="C11" s="83">
        <v>499</v>
      </c>
      <c r="D11" s="31">
        <v>575126</v>
      </c>
      <c r="E11" s="31">
        <v>48650</v>
      </c>
      <c r="F11" s="32">
        <f t="shared" si="0"/>
        <v>5899.031325796505</v>
      </c>
      <c r="G11" s="33">
        <f t="shared" si="1"/>
        <v>0.0003180274699276404</v>
      </c>
      <c r="H11" s="8">
        <f t="shared" si="2"/>
        <v>11.821706063720452</v>
      </c>
      <c r="I11" s="8">
        <f t="shared" si="3"/>
        <v>909.0313257965055</v>
      </c>
      <c r="J11" s="8">
        <f t="shared" si="4"/>
        <v>909.0313257965055</v>
      </c>
      <c r="K11" s="8">
        <f t="shared" si="5"/>
        <v>0.00016429035584239362</v>
      </c>
      <c r="L11" s="34">
        <f t="shared" si="6"/>
        <v>23557.8760064474</v>
      </c>
      <c r="M11" s="11">
        <f t="shared" si="7"/>
        <v>3246.4365365441154</v>
      </c>
      <c r="N11" s="35">
        <f t="shared" si="8"/>
        <v>26804.312542991516</v>
      </c>
    </row>
    <row r="12" spans="1:14" s="4" customFormat="1" ht="12.75">
      <c r="A12" s="29" t="s">
        <v>504</v>
      </c>
      <c r="B12" s="30" t="s">
        <v>441</v>
      </c>
      <c r="C12" s="83">
        <v>3019</v>
      </c>
      <c r="D12" s="31">
        <v>3317560</v>
      </c>
      <c r="E12" s="31">
        <v>282200</v>
      </c>
      <c r="F12" s="32">
        <f t="shared" si="0"/>
        <v>35491.543727852586</v>
      </c>
      <c r="G12" s="33">
        <f t="shared" si="1"/>
        <v>0.0019134134457357078</v>
      </c>
      <c r="H12" s="8">
        <f t="shared" si="2"/>
        <v>11.756059532246633</v>
      </c>
      <c r="I12" s="8">
        <f t="shared" si="3"/>
        <v>5301.543727852585</v>
      </c>
      <c r="J12" s="8">
        <f t="shared" si="4"/>
        <v>5301.543727852585</v>
      </c>
      <c r="K12" s="8">
        <f t="shared" si="5"/>
        <v>0.0009581545551246387</v>
      </c>
      <c r="L12" s="34">
        <f t="shared" si="6"/>
        <v>141736.0478765153</v>
      </c>
      <c r="M12" s="11">
        <f t="shared" si="7"/>
        <v>18933.47871494561</v>
      </c>
      <c r="N12" s="35">
        <f t="shared" si="8"/>
        <v>160669.52659146092</v>
      </c>
    </row>
    <row r="13" spans="1:14" s="4" customFormat="1" ht="12.75" customHeight="1">
      <c r="A13" s="10" t="s">
        <v>490</v>
      </c>
      <c r="B13" s="30" t="s">
        <v>14</v>
      </c>
      <c r="C13" s="9">
        <v>239</v>
      </c>
      <c r="D13" s="31">
        <v>320656</v>
      </c>
      <c r="E13" s="31">
        <v>28950</v>
      </c>
      <c r="F13" s="32">
        <f t="shared" si="0"/>
        <v>2647.211882556131</v>
      </c>
      <c r="G13" s="33">
        <f t="shared" si="1"/>
        <v>0.00014271599028303823</v>
      </c>
      <c r="H13" s="8">
        <f t="shared" si="2"/>
        <v>11.076200345423143</v>
      </c>
      <c r="I13" s="8">
        <f t="shared" si="3"/>
        <v>257.21188255613106</v>
      </c>
      <c r="J13" s="8">
        <f t="shared" si="4"/>
        <v>257.21188255613106</v>
      </c>
      <c r="K13" s="8">
        <f t="shared" si="5"/>
        <v>4.648622166569694E-05</v>
      </c>
      <c r="L13" s="34">
        <f t="shared" si="6"/>
        <v>10571.683018420168</v>
      </c>
      <c r="M13" s="11">
        <f t="shared" si="7"/>
        <v>918.5844639972779</v>
      </c>
      <c r="N13" s="35">
        <f t="shared" si="8"/>
        <v>11490.267482417446</v>
      </c>
    </row>
    <row r="14" spans="1:14" s="4" customFormat="1" ht="12.75" customHeight="1">
      <c r="A14" s="29" t="s">
        <v>496</v>
      </c>
      <c r="B14" s="30" t="s">
        <v>202</v>
      </c>
      <c r="C14" s="83">
        <v>709</v>
      </c>
      <c r="D14" s="31">
        <v>1247197</v>
      </c>
      <c r="E14" s="31">
        <v>80350</v>
      </c>
      <c r="F14" s="32">
        <f t="shared" si="0"/>
        <v>11005.135942750467</v>
      </c>
      <c r="G14" s="33">
        <f t="shared" si="1"/>
        <v>0.0005933068239148732</v>
      </c>
      <c r="H14" s="8">
        <f t="shared" si="2"/>
        <v>15.522053515868077</v>
      </c>
      <c r="I14" s="8">
        <f t="shared" si="3"/>
        <v>3915.1359427504663</v>
      </c>
      <c r="J14" s="8">
        <f t="shared" si="4"/>
        <v>3915.1359427504663</v>
      </c>
      <c r="K14" s="8">
        <f t="shared" si="5"/>
        <v>0.0007075873613510757</v>
      </c>
      <c r="L14" s="34">
        <f t="shared" si="6"/>
        <v>43949.18651129681</v>
      </c>
      <c r="M14" s="11">
        <f t="shared" si="7"/>
        <v>13982.180821926373</v>
      </c>
      <c r="N14" s="35">
        <f t="shared" si="8"/>
        <v>57931.367333223185</v>
      </c>
    </row>
    <row r="15" spans="1:14" s="4" customFormat="1" ht="12.75">
      <c r="A15" s="29" t="s">
        <v>498</v>
      </c>
      <c r="B15" s="30" t="s">
        <v>255</v>
      </c>
      <c r="C15" s="83">
        <v>890</v>
      </c>
      <c r="D15" s="31">
        <v>414804</v>
      </c>
      <c r="E15" s="31">
        <v>40700</v>
      </c>
      <c r="F15" s="32">
        <f t="shared" si="0"/>
        <v>9070.65257985258</v>
      </c>
      <c r="G15" s="33">
        <f t="shared" si="1"/>
        <v>0.0004890153198455234</v>
      </c>
      <c r="H15" s="8">
        <f t="shared" si="2"/>
        <v>10.191744471744471</v>
      </c>
      <c r="I15" s="8">
        <f t="shared" si="3"/>
        <v>170.65257985257915</v>
      </c>
      <c r="J15" s="8">
        <f t="shared" si="4"/>
        <v>170.65257985257915</v>
      </c>
      <c r="K15" s="8">
        <f t="shared" si="5"/>
        <v>3.084225182761078E-05</v>
      </c>
      <c r="L15" s="34">
        <f t="shared" si="6"/>
        <v>36223.79624249187</v>
      </c>
      <c r="M15" s="11">
        <f t="shared" si="7"/>
        <v>609.4539919221064</v>
      </c>
      <c r="N15" s="35">
        <f t="shared" si="8"/>
        <v>36833.25023441398</v>
      </c>
    </row>
    <row r="16" spans="1:14" s="4" customFormat="1" ht="12.75">
      <c r="A16" s="29" t="s">
        <v>493</v>
      </c>
      <c r="B16" s="30" t="s">
        <v>120</v>
      </c>
      <c r="C16" s="83">
        <v>265</v>
      </c>
      <c r="D16" s="31">
        <v>265925</v>
      </c>
      <c r="E16" s="31">
        <v>24250</v>
      </c>
      <c r="F16" s="32">
        <f t="shared" si="0"/>
        <v>2905.9845360824743</v>
      </c>
      <c r="G16" s="33">
        <f t="shared" si="1"/>
        <v>0.00015666689302321532</v>
      </c>
      <c r="H16" s="8">
        <f t="shared" si="2"/>
        <v>10.965979381443299</v>
      </c>
      <c r="I16" s="8">
        <f t="shared" si="3"/>
        <v>255.98453608247425</v>
      </c>
      <c r="J16" s="8">
        <f t="shared" si="4"/>
        <v>255.98453608247425</v>
      </c>
      <c r="K16" s="8">
        <f t="shared" si="5"/>
        <v>4.626440181947514E-05</v>
      </c>
      <c r="L16" s="34">
        <f t="shared" si="6"/>
        <v>11605.095751621726</v>
      </c>
      <c r="M16" s="11">
        <f t="shared" si="7"/>
        <v>914.2012240340272</v>
      </c>
      <c r="N16" s="35">
        <f t="shared" si="8"/>
        <v>12519.296975655752</v>
      </c>
    </row>
    <row r="17" spans="1:14" s="4" customFormat="1" ht="12.75">
      <c r="A17" s="10" t="s">
        <v>490</v>
      </c>
      <c r="B17" s="30" t="s">
        <v>15</v>
      </c>
      <c r="C17" s="9">
        <v>238</v>
      </c>
      <c r="D17" s="31">
        <v>196061</v>
      </c>
      <c r="E17" s="31">
        <v>13750</v>
      </c>
      <c r="F17" s="32">
        <f t="shared" si="0"/>
        <v>3393.6376727272727</v>
      </c>
      <c r="G17" s="33">
        <f t="shared" si="1"/>
        <v>0.00018295715742157952</v>
      </c>
      <c r="H17" s="8">
        <f t="shared" si="2"/>
        <v>14.258981818181818</v>
      </c>
      <c r="I17" s="8">
        <f t="shared" si="3"/>
        <v>1013.6376727272726</v>
      </c>
      <c r="J17" s="8">
        <f t="shared" si="4"/>
        <v>1013.6376727272726</v>
      </c>
      <c r="K17" s="8">
        <f t="shared" si="5"/>
        <v>0.00018319599030506756</v>
      </c>
      <c r="L17" s="34">
        <f t="shared" si="6"/>
        <v>13552.546357112815</v>
      </c>
      <c r="M17" s="11">
        <f t="shared" si="7"/>
        <v>3620.0186750176067</v>
      </c>
      <c r="N17" s="35">
        <f t="shared" si="8"/>
        <v>17172.56503213042</v>
      </c>
    </row>
    <row r="18" spans="1:14" s="4" customFormat="1" ht="12.75">
      <c r="A18" s="29" t="s">
        <v>497</v>
      </c>
      <c r="B18" s="30" t="s">
        <v>219</v>
      </c>
      <c r="C18" s="83">
        <v>821</v>
      </c>
      <c r="D18" s="31">
        <v>672595</v>
      </c>
      <c r="E18" s="31">
        <v>81200</v>
      </c>
      <c r="F18" s="32">
        <f t="shared" si="0"/>
        <v>6800.498706896552</v>
      </c>
      <c r="G18" s="33">
        <f t="shared" si="1"/>
        <v>0.00036662721022395653</v>
      </c>
      <c r="H18" s="8">
        <f t="shared" si="2"/>
        <v>8.283189655172414</v>
      </c>
      <c r="I18" s="8">
        <f t="shared" si="3"/>
        <v>-1409.501293103448</v>
      </c>
      <c r="J18" s="8">
        <f t="shared" si="4"/>
        <v>0</v>
      </c>
      <c r="K18" s="8">
        <f t="shared" si="5"/>
        <v>0</v>
      </c>
      <c r="L18" s="34">
        <f t="shared" si="6"/>
        <v>27157.900419768226</v>
      </c>
      <c r="M18" s="11">
        <f t="shared" si="7"/>
        <v>0</v>
      </c>
      <c r="N18" s="35">
        <f t="shared" si="8"/>
        <v>27157.900419768226</v>
      </c>
    </row>
    <row r="19" spans="1:14" s="4" customFormat="1" ht="12.75">
      <c r="A19" s="29" t="s">
        <v>501</v>
      </c>
      <c r="B19" s="30" t="s">
        <v>341</v>
      </c>
      <c r="C19" s="83">
        <v>2511</v>
      </c>
      <c r="D19" s="31">
        <v>2129414</v>
      </c>
      <c r="E19" s="31">
        <v>128250</v>
      </c>
      <c r="F19" s="32">
        <f t="shared" si="0"/>
        <v>41691.684631578944</v>
      </c>
      <c r="G19" s="33">
        <f t="shared" si="1"/>
        <v>0.002247674278727763</v>
      </c>
      <c r="H19" s="8">
        <f t="shared" si="2"/>
        <v>16.603617933723196</v>
      </c>
      <c r="I19" s="8">
        <f t="shared" si="3"/>
        <v>16581.684631578944</v>
      </c>
      <c r="J19" s="8">
        <f t="shared" si="4"/>
        <v>16581.684631578944</v>
      </c>
      <c r="K19" s="8">
        <f t="shared" si="5"/>
        <v>0.0029968283724452114</v>
      </c>
      <c r="L19" s="34">
        <f t="shared" si="6"/>
        <v>166496.40980132108</v>
      </c>
      <c r="M19" s="11">
        <f t="shared" si="7"/>
        <v>59218.406778492645</v>
      </c>
      <c r="N19" s="35">
        <f t="shared" si="8"/>
        <v>225714.81657981372</v>
      </c>
    </row>
    <row r="20" spans="1:14" s="4" customFormat="1" ht="12.75">
      <c r="A20" s="29" t="s">
        <v>495</v>
      </c>
      <c r="B20" s="30" t="s">
        <v>186</v>
      </c>
      <c r="C20" s="83">
        <v>1316</v>
      </c>
      <c r="D20" s="31">
        <v>1701605</v>
      </c>
      <c r="E20" s="31">
        <v>131250</v>
      </c>
      <c r="F20" s="32">
        <f t="shared" si="0"/>
        <v>17061.426133333334</v>
      </c>
      <c r="G20" s="33">
        <f t="shared" si="1"/>
        <v>0.000919812404252437</v>
      </c>
      <c r="H20" s="8">
        <f t="shared" si="2"/>
        <v>12.964609523809523</v>
      </c>
      <c r="I20" s="8">
        <f t="shared" si="3"/>
        <v>3901.4261333333325</v>
      </c>
      <c r="J20" s="8">
        <f t="shared" si="4"/>
        <v>3901.4261333333325</v>
      </c>
      <c r="K20" s="8">
        <f t="shared" si="5"/>
        <v>0.0007051095705382027</v>
      </c>
      <c r="L20" s="34">
        <f t="shared" si="6"/>
        <v>68135.07831100693</v>
      </c>
      <c r="M20" s="11">
        <f t="shared" si="7"/>
        <v>13933.218784053981</v>
      </c>
      <c r="N20" s="35">
        <f t="shared" si="8"/>
        <v>82068.29709506092</v>
      </c>
    </row>
    <row r="21" spans="1:14" s="4" customFormat="1" ht="12.75">
      <c r="A21" s="29" t="s">
        <v>500</v>
      </c>
      <c r="B21" s="30" t="s">
        <v>331</v>
      </c>
      <c r="C21" s="83">
        <v>427</v>
      </c>
      <c r="D21" s="31">
        <v>746185</v>
      </c>
      <c r="E21" s="31">
        <v>89750</v>
      </c>
      <c r="F21" s="32">
        <f t="shared" si="0"/>
        <v>3550.0946518105848</v>
      </c>
      <c r="G21" s="33">
        <f t="shared" si="1"/>
        <v>0.0001913920367199479</v>
      </c>
      <c r="H21" s="8">
        <f t="shared" si="2"/>
        <v>8.314038997214485</v>
      </c>
      <c r="I21" s="8">
        <f t="shared" si="3"/>
        <v>-719.9053481894148</v>
      </c>
      <c r="J21" s="8">
        <f t="shared" si="4"/>
        <v>0</v>
      </c>
      <c r="K21" s="8">
        <f t="shared" si="5"/>
        <v>0</v>
      </c>
      <c r="L21" s="34">
        <f t="shared" si="6"/>
        <v>14177.359806987204</v>
      </c>
      <c r="M21" s="11">
        <f t="shared" si="7"/>
        <v>0</v>
      </c>
      <c r="N21" s="35">
        <f t="shared" si="8"/>
        <v>14177.359806987204</v>
      </c>
    </row>
    <row r="22" spans="1:14" s="4" customFormat="1" ht="12.75">
      <c r="A22" s="29" t="s">
        <v>504</v>
      </c>
      <c r="B22" s="30" t="s">
        <v>442</v>
      </c>
      <c r="C22" s="83">
        <v>4022</v>
      </c>
      <c r="D22" s="31">
        <v>4979553</v>
      </c>
      <c r="E22" s="31">
        <v>415950</v>
      </c>
      <c r="F22" s="32">
        <f t="shared" si="0"/>
        <v>48149.44624594302</v>
      </c>
      <c r="G22" s="33">
        <f t="shared" si="1"/>
        <v>0.002595823911131137</v>
      </c>
      <c r="H22" s="8">
        <f t="shared" si="2"/>
        <v>11.971518211323476</v>
      </c>
      <c r="I22" s="8">
        <f t="shared" si="3"/>
        <v>7929.44624594302</v>
      </c>
      <c r="J22" s="8">
        <f t="shared" si="4"/>
        <v>7929.44624594302</v>
      </c>
      <c r="K22" s="8">
        <f t="shared" si="5"/>
        <v>0.0014330986275281987</v>
      </c>
      <c r="L22" s="34">
        <f t="shared" si="6"/>
        <v>192285.5841569672</v>
      </c>
      <c r="M22" s="11">
        <f t="shared" si="7"/>
        <v>28318.544451519443</v>
      </c>
      <c r="N22" s="35">
        <f t="shared" si="8"/>
        <v>220604.12860848664</v>
      </c>
    </row>
    <row r="23" spans="1:14" s="4" customFormat="1" ht="12.75">
      <c r="A23" s="10" t="s">
        <v>490</v>
      </c>
      <c r="B23" s="30" t="s">
        <v>16</v>
      </c>
      <c r="C23" s="9">
        <v>2011</v>
      </c>
      <c r="D23" s="31">
        <v>1465784</v>
      </c>
      <c r="E23" s="31">
        <v>90700</v>
      </c>
      <c r="F23" s="32">
        <f t="shared" si="0"/>
        <v>32499.35638368247</v>
      </c>
      <c r="G23" s="33">
        <f t="shared" si="1"/>
        <v>0.0017520992030981776</v>
      </c>
      <c r="H23" s="8">
        <f t="shared" si="2"/>
        <v>16.160793825799338</v>
      </c>
      <c r="I23" s="8">
        <f t="shared" si="3"/>
        <v>12389.356383682469</v>
      </c>
      <c r="J23" s="8">
        <f t="shared" si="4"/>
        <v>12389.356383682469</v>
      </c>
      <c r="K23" s="8">
        <f t="shared" si="5"/>
        <v>0.0022391437029410767</v>
      </c>
      <c r="L23" s="34">
        <f t="shared" si="6"/>
        <v>129786.69983122364</v>
      </c>
      <c r="M23" s="11">
        <f t="shared" si="7"/>
        <v>44246.28512445424</v>
      </c>
      <c r="N23" s="35">
        <f t="shared" si="8"/>
        <v>174032.98495567788</v>
      </c>
    </row>
    <row r="24" spans="1:14" s="4" customFormat="1" ht="12.75">
      <c r="A24" s="29" t="s">
        <v>501</v>
      </c>
      <c r="B24" s="30" t="s">
        <v>342</v>
      </c>
      <c r="C24" s="83">
        <v>1019</v>
      </c>
      <c r="D24" s="31">
        <v>712396</v>
      </c>
      <c r="E24" s="31">
        <v>63050</v>
      </c>
      <c r="F24" s="32">
        <f t="shared" si="0"/>
        <v>11513.584837430612</v>
      </c>
      <c r="G24" s="33">
        <f t="shared" si="1"/>
        <v>0.000620718225318272</v>
      </c>
      <c r="H24" s="8">
        <f t="shared" si="2"/>
        <v>11.298905630452023</v>
      </c>
      <c r="I24" s="8">
        <f t="shared" si="3"/>
        <v>1323.584837430611</v>
      </c>
      <c r="J24" s="8">
        <f t="shared" si="4"/>
        <v>1323.584837430611</v>
      </c>
      <c r="K24" s="8">
        <f t="shared" si="5"/>
        <v>0.00023921312473861912</v>
      </c>
      <c r="L24" s="34">
        <f t="shared" si="6"/>
        <v>45979.68530931307</v>
      </c>
      <c r="M24" s="11">
        <f t="shared" si="7"/>
        <v>4726.937404148869</v>
      </c>
      <c r="N24" s="35">
        <f t="shared" si="8"/>
        <v>50706.62271346194</v>
      </c>
    </row>
    <row r="25" spans="1:14" s="4" customFormat="1" ht="12.75">
      <c r="A25" s="29" t="s">
        <v>499</v>
      </c>
      <c r="B25" s="30" t="s">
        <v>313</v>
      </c>
      <c r="C25" s="83">
        <v>326</v>
      </c>
      <c r="D25" s="31">
        <v>280596</v>
      </c>
      <c r="E25" s="31">
        <v>21300</v>
      </c>
      <c r="F25" s="32">
        <f t="shared" si="0"/>
        <v>4294.567887323944</v>
      </c>
      <c r="G25" s="33">
        <f t="shared" si="1"/>
        <v>0.00023152793809816095</v>
      </c>
      <c r="H25" s="8">
        <f t="shared" si="2"/>
        <v>13.173521126760564</v>
      </c>
      <c r="I25" s="8">
        <f t="shared" si="3"/>
        <v>1034.5678873239438</v>
      </c>
      <c r="J25" s="8">
        <f t="shared" si="4"/>
        <v>1034.5678873239438</v>
      </c>
      <c r="K25" s="8">
        <f t="shared" si="5"/>
        <v>0.00018697873387656306</v>
      </c>
      <c r="L25" s="34">
        <f t="shared" si="6"/>
        <v>17150.425587405713</v>
      </c>
      <c r="M25" s="11">
        <f t="shared" si="7"/>
        <v>3694.767048870185</v>
      </c>
      <c r="N25" s="35">
        <f t="shared" si="8"/>
        <v>20845.192636275897</v>
      </c>
    </row>
    <row r="26" spans="1:14" s="4" customFormat="1" ht="12.75">
      <c r="A26" s="10" t="s">
        <v>489</v>
      </c>
      <c r="B26" s="30" t="s">
        <v>0</v>
      </c>
      <c r="C26" s="9">
        <v>23055</v>
      </c>
      <c r="D26" s="31">
        <v>37427553</v>
      </c>
      <c r="E26" s="31">
        <v>1980250</v>
      </c>
      <c r="F26" s="32">
        <f t="shared" si="0"/>
        <v>435749.1399646509</v>
      </c>
      <c r="G26" s="33">
        <f t="shared" si="1"/>
        <v>0.023492025868737297</v>
      </c>
      <c r="H26" s="8">
        <f t="shared" si="2"/>
        <v>18.900418129024114</v>
      </c>
      <c r="I26" s="8">
        <f t="shared" si="3"/>
        <v>205199.13996465097</v>
      </c>
      <c r="J26" s="8">
        <f t="shared" si="4"/>
        <v>205199.13996465097</v>
      </c>
      <c r="K26" s="8">
        <f t="shared" si="5"/>
        <v>0.03708589436541862</v>
      </c>
      <c r="L26" s="34">
        <f t="shared" si="6"/>
        <v>1740171.1640880774</v>
      </c>
      <c r="M26" s="11">
        <f t="shared" si="7"/>
        <v>732830.6146820288</v>
      </c>
      <c r="N26" s="35">
        <f t="shared" si="8"/>
        <v>2473001.778770106</v>
      </c>
    </row>
    <row r="27" spans="1:14" s="4" customFormat="1" ht="12.75">
      <c r="A27" s="29" t="s">
        <v>494</v>
      </c>
      <c r="B27" s="30" t="s">
        <v>158</v>
      </c>
      <c r="C27" s="83">
        <v>19136</v>
      </c>
      <c r="D27" s="31">
        <v>24840313.48</v>
      </c>
      <c r="E27" s="31">
        <v>1518850</v>
      </c>
      <c r="F27" s="32">
        <f t="shared" si="0"/>
        <v>312963.25427348324</v>
      </c>
      <c r="G27" s="33">
        <f t="shared" si="1"/>
        <v>0.016872416239199696</v>
      </c>
      <c r="H27" s="8">
        <f t="shared" si="2"/>
        <v>16.354685110445402</v>
      </c>
      <c r="I27" s="8">
        <f t="shared" si="3"/>
        <v>121603.25427348321</v>
      </c>
      <c r="J27" s="8">
        <f t="shared" si="4"/>
        <v>121603.25427348321</v>
      </c>
      <c r="K27" s="8">
        <f t="shared" si="5"/>
        <v>0.021977506549269273</v>
      </c>
      <c r="L27" s="34">
        <f t="shared" si="6"/>
        <v>1249823.7645404427</v>
      </c>
      <c r="M27" s="11">
        <f t="shared" si="7"/>
        <v>434283.43604131695</v>
      </c>
      <c r="N27" s="35">
        <f t="shared" si="8"/>
        <v>1684107.2005817597</v>
      </c>
    </row>
    <row r="28" spans="1:14" s="4" customFormat="1" ht="12.75">
      <c r="A28" s="29" t="s">
        <v>493</v>
      </c>
      <c r="B28" s="30" t="s">
        <v>121</v>
      </c>
      <c r="C28" s="83">
        <v>114</v>
      </c>
      <c r="D28" s="31">
        <v>200617</v>
      </c>
      <c r="E28" s="31">
        <v>18550</v>
      </c>
      <c r="F28" s="32">
        <f t="shared" si="0"/>
        <v>1232.9023180592992</v>
      </c>
      <c r="G28" s="33">
        <f t="shared" si="1"/>
        <v>6.646799842639923E-05</v>
      </c>
      <c r="H28" s="8">
        <f t="shared" si="2"/>
        <v>10.814932614555255</v>
      </c>
      <c r="I28" s="8">
        <f t="shared" si="3"/>
        <v>92.9023180592991</v>
      </c>
      <c r="J28" s="8">
        <f t="shared" si="4"/>
        <v>92.9023180592991</v>
      </c>
      <c r="K28" s="8">
        <f t="shared" si="5"/>
        <v>1.679035084865956E-05</v>
      </c>
      <c r="L28" s="34">
        <f t="shared" si="6"/>
        <v>4923.615138283887</v>
      </c>
      <c r="M28" s="11">
        <f t="shared" si="7"/>
        <v>331.78337326613416</v>
      </c>
      <c r="N28" s="35">
        <f t="shared" si="8"/>
        <v>5255.398511550021</v>
      </c>
    </row>
    <row r="29" spans="1:14" s="4" customFormat="1" ht="12.75">
      <c r="A29" s="29" t="s">
        <v>492</v>
      </c>
      <c r="B29" s="30" t="s">
        <v>101</v>
      </c>
      <c r="C29" s="84">
        <v>461</v>
      </c>
      <c r="D29" s="31">
        <v>472618</v>
      </c>
      <c r="E29" s="31">
        <v>39950</v>
      </c>
      <c r="F29" s="32">
        <f t="shared" si="0"/>
        <v>5453.739624530664</v>
      </c>
      <c r="G29" s="33">
        <f t="shared" si="1"/>
        <v>0.0002940209872846229</v>
      </c>
      <c r="H29" s="8">
        <f t="shared" si="2"/>
        <v>11.830237797246559</v>
      </c>
      <c r="I29" s="8">
        <f t="shared" si="3"/>
        <v>843.7396245306636</v>
      </c>
      <c r="J29" s="8">
        <f t="shared" si="4"/>
        <v>843.7396245306636</v>
      </c>
      <c r="K29" s="8">
        <f t="shared" si="5"/>
        <v>0.00015249010591687927</v>
      </c>
      <c r="L29" s="34">
        <f t="shared" si="6"/>
        <v>21779.59647108584</v>
      </c>
      <c r="M29" s="11">
        <f t="shared" si="7"/>
        <v>3013.259352758039</v>
      </c>
      <c r="N29" s="35">
        <f t="shared" si="8"/>
        <v>24792.855823843878</v>
      </c>
    </row>
    <row r="30" spans="1:14" s="4" customFormat="1" ht="12.75">
      <c r="A30" s="29" t="s">
        <v>503</v>
      </c>
      <c r="B30" s="30" t="s">
        <v>400</v>
      </c>
      <c r="C30" s="83">
        <v>1521</v>
      </c>
      <c r="D30" s="31">
        <v>3529321</v>
      </c>
      <c r="E30" s="31">
        <v>201150</v>
      </c>
      <c r="F30" s="32">
        <f t="shared" si="0"/>
        <v>26687.035749440714</v>
      </c>
      <c r="G30" s="33">
        <f t="shared" si="1"/>
        <v>0.0014387464637030303</v>
      </c>
      <c r="H30" s="8">
        <f t="shared" si="2"/>
        <v>17.545717126522497</v>
      </c>
      <c r="I30" s="8">
        <f t="shared" si="3"/>
        <v>11477.035749440718</v>
      </c>
      <c r="J30" s="8">
        <f t="shared" si="4"/>
        <v>11477.035749440718</v>
      </c>
      <c r="K30" s="8">
        <f t="shared" si="5"/>
        <v>0.0020742588663150083</v>
      </c>
      <c r="L30" s="34">
        <f t="shared" si="6"/>
        <v>106575.10435920015</v>
      </c>
      <c r="M30" s="11">
        <f t="shared" si="7"/>
        <v>40988.1014337543</v>
      </c>
      <c r="N30" s="35">
        <f t="shared" si="8"/>
        <v>147563.20579295445</v>
      </c>
    </row>
    <row r="31" spans="1:14" s="4" customFormat="1" ht="12.75">
      <c r="A31" s="29" t="s">
        <v>491</v>
      </c>
      <c r="B31" s="30" t="s">
        <v>76</v>
      </c>
      <c r="C31" s="85">
        <v>1525</v>
      </c>
      <c r="D31" s="31">
        <v>1837069</v>
      </c>
      <c r="E31" s="31">
        <v>158450</v>
      </c>
      <c r="F31" s="32">
        <f t="shared" si="0"/>
        <v>17680.847112653835</v>
      </c>
      <c r="G31" s="33">
        <f t="shared" si="1"/>
        <v>0.0009532065118598926</v>
      </c>
      <c r="H31" s="8">
        <f t="shared" si="2"/>
        <v>11.593998106658251</v>
      </c>
      <c r="I31" s="8">
        <f t="shared" si="3"/>
        <v>2430.847112653833</v>
      </c>
      <c r="J31" s="8">
        <f t="shared" si="4"/>
        <v>2430.847112653833</v>
      </c>
      <c r="K31" s="8">
        <f t="shared" si="5"/>
        <v>0.00043933000525193624</v>
      </c>
      <c r="L31" s="34">
        <f t="shared" si="6"/>
        <v>70608.7459050088</v>
      </c>
      <c r="M31" s="11">
        <f t="shared" si="7"/>
        <v>8681.31895714095</v>
      </c>
      <c r="N31" s="35">
        <f t="shared" si="8"/>
        <v>79290.06486214974</v>
      </c>
    </row>
    <row r="32" spans="1:14" s="4" customFormat="1" ht="12.75">
      <c r="A32" s="10" t="s">
        <v>490</v>
      </c>
      <c r="B32" s="30" t="s">
        <v>17</v>
      </c>
      <c r="C32" s="9">
        <v>68</v>
      </c>
      <c r="D32" s="31">
        <v>149412</v>
      </c>
      <c r="E32" s="31">
        <v>7650</v>
      </c>
      <c r="F32" s="32">
        <f t="shared" si="0"/>
        <v>1328.1066666666666</v>
      </c>
      <c r="G32" s="33">
        <f t="shared" si="1"/>
        <v>7.160063740414224E-05</v>
      </c>
      <c r="H32" s="8">
        <f t="shared" si="2"/>
        <v>19.530980392156863</v>
      </c>
      <c r="I32" s="8">
        <f t="shared" si="3"/>
        <v>648.1066666666667</v>
      </c>
      <c r="J32" s="8">
        <f t="shared" si="4"/>
        <v>648.1066666666667</v>
      </c>
      <c r="K32" s="8">
        <f t="shared" si="5"/>
        <v>0.00011713311947439994</v>
      </c>
      <c r="L32" s="34">
        <f t="shared" si="6"/>
        <v>5303.815228078142</v>
      </c>
      <c r="M32" s="11">
        <f t="shared" si="7"/>
        <v>2314.592580625205</v>
      </c>
      <c r="N32" s="35">
        <f t="shared" si="8"/>
        <v>7618.407808703347</v>
      </c>
    </row>
    <row r="33" spans="1:14" s="4" customFormat="1" ht="12.75">
      <c r="A33" s="29" t="s">
        <v>498</v>
      </c>
      <c r="B33" s="30" t="s">
        <v>256</v>
      </c>
      <c r="C33" s="83">
        <v>33039</v>
      </c>
      <c r="D33" s="31">
        <v>45279865</v>
      </c>
      <c r="E33" s="31">
        <v>2456450</v>
      </c>
      <c r="F33" s="32">
        <f t="shared" si="0"/>
        <v>609009.5299049441</v>
      </c>
      <c r="G33" s="33">
        <f t="shared" si="1"/>
        <v>0.03283280750019403</v>
      </c>
      <c r="H33" s="8">
        <f t="shared" si="2"/>
        <v>18.433049726230944</v>
      </c>
      <c r="I33" s="8">
        <f t="shared" si="3"/>
        <v>278619.5299049442</v>
      </c>
      <c r="J33" s="8">
        <f t="shared" si="4"/>
        <v>278619.5299049442</v>
      </c>
      <c r="K33" s="8">
        <f t="shared" si="5"/>
        <v>0.050355252248997555</v>
      </c>
      <c r="L33" s="34">
        <f t="shared" si="6"/>
        <v>2432089.304138137</v>
      </c>
      <c r="M33" s="11">
        <f t="shared" si="7"/>
        <v>995037.9002457407</v>
      </c>
      <c r="N33" s="35">
        <f t="shared" si="8"/>
        <v>3427127.2043838776</v>
      </c>
    </row>
    <row r="34" spans="1:14" s="4" customFormat="1" ht="12.75">
      <c r="A34" s="29" t="s">
        <v>493</v>
      </c>
      <c r="B34" s="30" t="s">
        <v>122</v>
      </c>
      <c r="C34" s="83">
        <v>5235</v>
      </c>
      <c r="D34" s="31">
        <v>13311757</v>
      </c>
      <c r="E34" s="31">
        <v>1389150</v>
      </c>
      <c r="F34" s="32">
        <f t="shared" si="0"/>
        <v>50165.2434186373</v>
      </c>
      <c r="G34" s="33">
        <f t="shared" si="1"/>
        <v>0.0027044991900563075</v>
      </c>
      <c r="H34" s="8">
        <f t="shared" si="2"/>
        <v>9.58266349926214</v>
      </c>
      <c r="I34" s="8">
        <f t="shared" si="3"/>
        <v>-2184.7565813627007</v>
      </c>
      <c r="J34" s="8">
        <f t="shared" si="4"/>
        <v>0</v>
      </c>
      <c r="K34" s="8">
        <f t="shared" si="5"/>
        <v>0</v>
      </c>
      <c r="L34" s="34">
        <f t="shared" si="6"/>
        <v>200335.7024265235</v>
      </c>
      <c r="M34" s="11">
        <f t="shared" si="7"/>
        <v>0</v>
      </c>
      <c r="N34" s="35">
        <f t="shared" si="8"/>
        <v>200335.7024265235</v>
      </c>
    </row>
    <row r="35" spans="1:14" s="4" customFormat="1" ht="12.75">
      <c r="A35" s="29" t="s">
        <v>503</v>
      </c>
      <c r="B35" s="30" t="s">
        <v>401</v>
      </c>
      <c r="C35" s="83">
        <v>251</v>
      </c>
      <c r="D35" s="31">
        <v>189674</v>
      </c>
      <c r="E35" s="31">
        <v>14000</v>
      </c>
      <c r="F35" s="32">
        <f t="shared" si="0"/>
        <v>3400.583857142857</v>
      </c>
      <c r="G35" s="33">
        <f t="shared" si="1"/>
        <v>0.00018333163881239343</v>
      </c>
      <c r="H35" s="8">
        <f t="shared" si="2"/>
        <v>13.548142857142857</v>
      </c>
      <c r="I35" s="8">
        <f t="shared" si="3"/>
        <v>890.583857142857</v>
      </c>
      <c r="J35" s="8">
        <f t="shared" si="4"/>
        <v>890.583857142857</v>
      </c>
      <c r="K35" s="8">
        <f t="shared" si="5"/>
        <v>0.00016095632201595345</v>
      </c>
      <c r="L35" s="34">
        <f t="shared" si="6"/>
        <v>13580.286055741752</v>
      </c>
      <c r="M35" s="11">
        <f t="shared" si="7"/>
        <v>3180.5548286816484</v>
      </c>
      <c r="N35" s="35">
        <f t="shared" si="8"/>
        <v>16760.8408844234</v>
      </c>
    </row>
    <row r="36" spans="1:14" s="4" customFormat="1" ht="12.75">
      <c r="A36" s="29" t="s">
        <v>500</v>
      </c>
      <c r="B36" s="30" t="s">
        <v>332</v>
      </c>
      <c r="C36" s="83">
        <v>8514</v>
      </c>
      <c r="D36" s="31">
        <v>15365490</v>
      </c>
      <c r="E36" s="31">
        <v>905000</v>
      </c>
      <c r="F36" s="32">
        <f t="shared" si="0"/>
        <v>144554.45509392265</v>
      </c>
      <c r="G36" s="33">
        <f t="shared" si="1"/>
        <v>0.007793192658471195</v>
      </c>
      <c r="H36" s="8">
        <f t="shared" si="2"/>
        <v>16.978441988950276</v>
      </c>
      <c r="I36" s="8">
        <f t="shared" si="3"/>
        <v>59414.455093922654</v>
      </c>
      <c r="J36" s="8">
        <f t="shared" si="4"/>
        <v>59414.455093922654</v>
      </c>
      <c r="K36" s="8">
        <f t="shared" si="5"/>
        <v>0.010738047955618642</v>
      </c>
      <c r="L36" s="34">
        <f t="shared" si="6"/>
        <v>577280.5298372257</v>
      </c>
      <c r="M36" s="11">
        <f t="shared" si="7"/>
        <v>212187.69072315685</v>
      </c>
      <c r="N36" s="35">
        <f t="shared" si="8"/>
        <v>789468.2205603826</v>
      </c>
    </row>
    <row r="37" spans="1:14" s="4" customFormat="1" ht="12.75">
      <c r="A37" s="29" t="s">
        <v>503</v>
      </c>
      <c r="B37" s="30" t="s">
        <v>402</v>
      </c>
      <c r="C37" s="83">
        <v>509</v>
      </c>
      <c r="D37" s="31">
        <v>1041559</v>
      </c>
      <c r="E37" s="31">
        <v>66600</v>
      </c>
      <c r="F37" s="32">
        <f t="shared" si="0"/>
        <v>7960.263228228228</v>
      </c>
      <c r="G37" s="33">
        <f t="shared" si="1"/>
        <v>0.00042915221747693167</v>
      </c>
      <c r="H37" s="8">
        <f t="shared" si="2"/>
        <v>15.639024024024025</v>
      </c>
      <c r="I37" s="8">
        <f t="shared" si="3"/>
        <v>2870.2632282282284</v>
      </c>
      <c r="J37" s="8">
        <f t="shared" si="4"/>
        <v>2870.2632282282284</v>
      </c>
      <c r="K37" s="8">
        <f t="shared" si="5"/>
        <v>0.0005187462233094871</v>
      </c>
      <c r="L37" s="34">
        <f t="shared" si="6"/>
        <v>31789.43859633816</v>
      </c>
      <c r="M37" s="11">
        <f t="shared" si="7"/>
        <v>10250.611996736761</v>
      </c>
      <c r="N37" s="35">
        <f t="shared" si="8"/>
        <v>42040.05059307492</v>
      </c>
    </row>
    <row r="38" spans="1:14" s="4" customFormat="1" ht="12.75">
      <c r="A38" s="29" t="s">
        <v>499</v>
      </c>
      <c r="B38" s="30" t="s">
        <v>314</v>
      </c>
      <c r="C38" s="83">
        <v>122</v>
      </c>
      <c r="D38" s="31">
        <v>425718</v>
      </c>
      <c r="E38" s="31">
        <v>62800</v>
      </c>
      <c r="F38" s="32">
        <f t="shared" si="0"/>
        <v>827.0317834394905</v>
      </c>
      <c r="G38" s="33">
        <f t="shared" si="1"/>
        <v>4.458678232251831E-05</v>
      </c>
      <c r="H38" s="8">
        <f t="shared" si="2"/>
        <v>6.778949044585987</v>
      </c>
      <c r="I38" s="8">
        <f t="shared" si="3"/>
        <v>-392.9682165605096</v>
      </c>
      <c r="J38" s="8">
        <f t="shared" si="4"/>
        <v>0</v>
      </c>
      <c r="K38" s="8">
        <f t="shared" si="5"/>
        <v>0</v>
      </c>
      <c r="L38" s="34">
        <f t="shared" si="6"/>
        <v>3302.7646628114667</v>
      </c>
      <c r="M38" s="11">
        <f t="shared" si="7"/>
        <v>0</v>
      </c>
      <c r="N38" s="35">
        <f t="shared" si="8"/>
        <v>3302.7646628114667</v>
      </c>
    </row>
    <row r="39" spans="1:14" s="4" customFormat="1" ht="12.75">
      <c r="A39" s="29" t="s">
        <v>503</v>
      </c>
      <c r="B39" s="30" t="s">
        <v>403</v>
      </c>
      <c r="C39" s="83">
        <v>50</v>
      </c>
      <c r="D39" s="31">
        <v>234882</v>
      </c>
      <c r="E39" s="31">
        <v>47600</v>
      </c>
      <c r="F39" s="32">
        <f t="shared" si="0"/>
        <v>246.7247899159664</v>
      </c>
      <c r="G39" s="33">
        <f t="shared" si="1"/>
        <v>1.3301380577905097E-05</v>
      </c>
      <c r="H39" s="8">
        <f t="shared" si="2"/>
        <v>4.934495798319328</v>
      </c>
      <c r="I39" s="8">
        <f t="shared" si="3"/>
        <v>-253.2752100840336</v>
      </c>
      <c r="J39" s="8">
        <f t="shared" si="4"/>
        <v>0</v>
      </c>
      <c r="K39" s="8">
        <f t="shared" si="5"/>
        <v>0</v>
      </c>
      <c r="L39" s="34">
        <f t="shared" si="6"/>
        <v>985.2993970619954</v>
      </c>
      <c r="M39" s="11">
        <f t="shared" si="7"/>
        <v>0</v>
      </c>
      <c r="N39" s="35">
        <f t="shared" si="8"/>
        <v>985.2993970619954</v>
      </c>
    </row>
    <row r="40" spans="1:14" s="4" customFormat="1" ht="12.75">
      <c r="A40" s="29" t="s">
        <v>502</v>
      </c>
      <c r="B40" s="30" t="s">
        <v>372</v>
      </c>
      <c r="C40" s="83">
        <v>6668</v>
      </c>
      <c r="D40" s="31">
        <v>12225787.5</v>
      </c>
      <c r="E40" s="31">
        <v>856900</v>
      </c>
      <c r="F40" s="32">
        <f t="shared" si="0"/>
        <v>95135.43126385809</v>
      </c>
      <c r="G40" s="33">
        <f t="shared" si="1"/>
        <v>0.005128923518851548</v>
      </c>
      <c r="H40" s="8">
        <f t="shared" si="2"/>
        <v>14.267461197339246</v>
      </c>
      <c r="I40" s="8">
        <f t="shared" si="3"/>
        <v>28455.431263858092</v>
      </c>
      <c r="J40" s="8">
        <f t="shared" si="4"/>
        <v>28455.431263858092</v>
      </c>
      <c r="K40" s="8">
        <f t="shared" si="5"/>
        <v>0.00514278528728563</v>
      </c>
      <c r="L40" s="34">
        <f t="shared" si="6"/>
        <v>379924.8672800116</v>
      </c>
      <c r="M40" s="11">
        <f t="shared" si="7"/>
        <v>101623.28744519899</v>
      </c>
      <c r="N40" s="35">
        <f t="shared" si="8"/>
        <v>481548.15472521057</v>
      </c>
    </row>
    <row r="41" spans="1:14" s="4" customFormat="1" ht="12.75">
      <c r="A41" s="29" t="s">
        <v>494</v>
      </c>
      <c r="B41" s="30" t="s">
        <v>159</v>
      </c>
      <c r="C41" s="83">
        <v>3189</v>
      </c>
      <c r="D41" s="31">
        <v>6166071</v>
      </c>
      <c r="E41" s="31">
        <v>620300</v>
      </c>
      <c r="F41" s="32">
        <f t="shared" si="0"/>
        <v>31700.145766564565</v>
      </c>
      <c r="G41" s="33">
        <f t="shared" si="1"/>
        <v>0.001709012310273957</v>
      </c>
      <c r="H41" s="8">
        <f t="shared" si="2"/>
        <v>9.940465903595035</v>
      </c>
      <c r="I41" s="8">
        <f t="shared" si="3"/>
        <v>-189.85423343543368</v>
      </c>
      <c r="J41" s="8">
        <f t="shared" si="4"/>
        <v>0</v>
      </c>
      <c r="K41" s="8">
        <f t="shared" si="5"/>
        <v>0</v>
      </c>
      <c r="L41" s="34">
        <f t="shared" si="6"/>
        <v>126595.03944136165</v>
      </c>
      <c r="M41" s="11">
        <f t="shared" si="7"/>
        <v>0</v>
      </c>
      <c r="N41" s="35">
        <f t="shared" si="8"/>
        <v>126595.03944136165</v>
      </c>
    </row>
    <row r="42" spans="1:14" s="4" customFormat="1" ht="12.75">
      <c r="A42" s="29" t="s">
        <v>502</v>
      </c>
      <c r="B42" s="30" t="s">
        <v>373</v>
      </c>
      <c r="C42" s="83">
        <v>942</v>
      </c>
      <c r="D42" s="31">
        <v>566118</v>
      </c>
      <c r="E42" s="31">
        <v>63600</v>
      </c>
      <c r="F42" s="32">
        <f t="shared" si="0"/>
        <v>8384.955283018868</v>
      </c>
      <c r="G42" s="33">
        <f t="shared" si="1"/>
        <v>0.0004520481358445462</v>
      </c>
      <c r="H42" s="8">
        <f t="shared" si="2"/>
        <v>8.901226415094339</v>
      </c>
      <c r="I42" s="8">
        <f t="shared" si="3"/>
        <v>-1035.044716981133</v>
      </c>
      <c r="J42" s="8">
        <f t="shared" si="4"/>
        <v>0</v>
      </c>
      <c r="K42" s="8">
        <f t="shared" si="5"/>
        <v>0</v>
      </c>
      <c r="L42" s="34">
        <f t="shared" si="6"/>
        <v>33485.45311382852</v>
      </c>
      <c r="M42" s="11">
        <f t="shared" si="7"/>
        <v>0</v>
      </c>
      <c r="N42" s="35">
        <f t="shared" si="8"/>
        <v>33485.45311382852</v>
      </c>
    </row>
    <row r="43" spans="1:14" s="4" customFormat="1" ht="12.75">
      <c r="A43" s="29" t="s">
        <v>494</v>
      </c>
      <c r="B43" s="30" t="s">
        <v>160</v>
      </c>
      <c r="C43" s="83">
        <v>2732</v>
      </c>
      <c r="D43" s="31">
        <v>1594796</v>
      </c>
      <c r="E43" s="31">
        <v>171100</v>
      </c>
      <c r="F43" s="32">
        <f t="shared" si="0"/>
        <v>25464.539286966687</v>
      </c>
      <c r="G43" s="33">
        <f t="shared" si="1"/>
        <v>0.001372839463810364</v>
      </c>
      <c r="H43" s="8">
        <f t="shared" si="2"/>
        <v>9.320841613091758</v>
      </c>
      <c r="I43" s="8">
        <f t="shared" si="3"/>
        <v>-1855.460713033316</v>
      </c>
      <c r="J43" s="8">
        <f t="shared" si="4"/>
        <v>0</v>
      </c>
      <c r="K43" s="8">
        <f t="shared" si="5"/>
        <v>0</v>
      </c>
      <c r="L43" s="34">
        <f t="shared" si="6"/>
        <v>101693.04517172922</v>
      </c>
      <c r="M43" s="11">
        <f t="shared" si="7"/>
        <v>0</v>
      </c>
      <c r="N43" s="35">
        <f t="shared" si="8"/>
        <v>101693.04517172922</v>
      </c>
    </row>
    <row r="44" spans="1:14" s="4" customFormat="1" ht="12.75">
      <c r="A44" s="29" t="s">
        <v>504</v>
      </c>
      <c r="B44" s="30" t="s">
        <v>443</v>
      </c>
      <c r="C44" s="83">
        <v>7246</v>
      </c>
      <c r="D44" s="31">
        <v>7844935</v>
      </c>
      <c r="E44" s="31">
        <v>589650</v>
      </c>
      <c r="F44" s="32">
        <f t="shared" si="0"/>
        <v>96403.6275926397</v>
      </c>
      <c r="G44" s="33">
        <f t="shared" si="1"/>
        <v>0.005197294281361354</v>
      </c>
      <c r="H44" s="8">
        <f t="shared" si="2"/>
        <v>13.30439243619096</v>
      </c>
      <c r="I44" s="8">
        <f t="shared" si="3"/>
        <v>23943.6275926397</v>
      </c>
      <c r="J44" s="8">
        <f t="shared" si="4"/>
        <v>23943.6275926397</v>
      </c>
      <c r="K44" s="8">
        <f t="shared" si="5"/>
        <v>0.004327361429382825</v>
      </c>
      <c r="L44" s="34">
        <f t="shared" si="6"/>
        <v>384989.4296149531</v>
      </c>
      <c r="M44" s="11">
        <f t="shared" si="7"/>
        <v>85510.21865615246</v>
      </c>
      <c r="N44" s="35">
        <f t="shared" si="8"/>
        <v>470499.6482711056</v>
      </c>
    </row>
    <row r="45" spans="1:14" s="4" customFormat="1" ht="12.75">
      <c r="A45" s="29" t="s">
        <v>497</v>
      </c>
      <c r="B45" s="30" t="s">
        <v>220</v>
      </c>
      <c r="C45" s="83">
        <v>2607</v>
      </c>
      <c r="D45" s="31">
        <v>4640356</v>
      </c>
      <c r="E45" s="31">
        <v>439750</v>
      </c>
      <c r="F45" s="32">
        <f t="shared" si="0"/>
        <v>27509.739833996588</v>
      </c>
      <c r="G45" s="33">
        <f t="shared" si="1"/>
        <v>0.001483099931935395</v>
      </c>
      <c r="H45" s="8">
        <f t="shared" si="2"/>
        <v>10.552259238203524</v>
      </c>
      <c r="I45" s="8">
        <f t="shared" si="3"/>
        <v>1439.7398339965866</v>
      </c>
      <c r="J45" s="8">
        <f t="shared" si="4"/>
        <v>1439.7398339965866</v>
      </c>
      <c r="K45" s="8">
        <f t="shared" si="5"/>
        <v>0.0002602059609337582</v>
      </c>
      <c r="L45" s="34">
        <f t="shared" si="6"/>
        <v>109860.58628726029</v>
      </c>
      <c r="M45" s="11">
        <f t="shared" si="7"/>
        <v>5141.763399747567</v>
      </c>
      <c r="N45" s="35">
        <f t="shared" si="8"/>
        <v>115002.34968700785</v>
      </c>
    </row>
    <row r="46" spans="1:14" s="4" customFormat="1" ht="12.75">
      <c r="A46" s="29" t="s">
        <v>504</v>
      </c>
      <c r="B46" s="30" t="s">
        <v>444</v>
      </c>
      <c r="C46" s="83">
        <v>21277</v>
      </c>
      <c r="D46" s="31">
        <v>35005253</v>
      </c>
      <c r="E46" s="31">
        <v>2407100</v>
      </c>
      <c r="F46" s="32">
        <f t="shared" si="0"/>
        <v>309420.783549084</v>
      </c>
      <c r="G46" s="33">
        <f t="shared" si="1"/>
        <v>0.016681435222223772</v>
      </c>
      <c r="H46" s="8">
        <f t="shared" si="2"/>
        <v>14.542500519297079</v>
      </c>
      <c r="I46" s="8">
        <f t="shared" si="3"/>
        <v>96650.78354908395</v>
      </c>
      <c r="J46" s="8">
        <f t="shared" si="4"/>
        <v>96650.78354908395</v>
      </c>
      <c r="K46" s="8">
        <f t="shared" si="5"/>
        <v>0.01746781565290058</v>
      </c>
      <c r="L46" s="34">
        <f t="shared" si="6"/>
        <v>1235676.8510095843</v>
      </c>
      <c r="M46" s="11">
        <f t="shared" si="7"/>
        <v>345170.3215226747</v>
      </c>
      <c r="N46" s="35">
        <f t="shared" si="8"/>
        <v>1580847.172532259</v>
      </c>
    </row>
    <row r="47" spans="1:14" s="4" customFormat="1" ht="12.75">
      <c r="A47" s="29" t="s">
        <v>501</v>
      </c>
      <c r="B47" s="30" t="s">
        <v>343</v>
      </c>
      <c r="C47" s="83">
        <v>922</v>
      </c>
      <c r="D47" s="31">
        <v>982493</v>
      </c>
      <c r="E47" s="31">
        <v>57900</v>
      </c>
      <c r="F47" s="32">
        <f t="shared" si="0"/>
        <v>15645.225319516408</v>
      </c>
      <c r="G47" s="33">
        <f t="shared" si="1"/>
        <v>0.0008434624517173317</v>
      </c>
      <c r="H47" s="8">
        <f t="shared" si="2"/>
        <v>16.968791018998274</v>
      </c>
      <c r="I47" s="8">
        <f t="shared" si="3"/>
        <v>6425.225319516409</v>
      </c>
      <c r="J47" s="8">
        <f t="shared" si="4"/>
        <v>6425.225319516409</v>
      </c>
      <c r="K47" s="8">
        <f t="shared" si="5"/>
        <v>0.0011612389190064215</v>
      </c>
      <c r="L47" s="34">
        <f t="shared" si="6"/>
        <v>62479.4576964437</v>
      </c>
      <c r="M47" s="11">
        <f t="shared" si="7"/>
        <v>22946.498806880387</v>
      </c>
      <c r="N47" s="35">
        <f t="shared" si="8"/>
        <v>85425.9565033241</v>
      </c>
    </row>
    <row r="48" spans="1:14" s="4" customFormat="1" ht="12.75">
      <c r="A48" s="10" t="s">
        <v>490</v>
      </c>
      <c r="B48" s="30" t="s">
        <v>18</v>
      </c>
      <c r="C48" s="9">
        <v>1027</v>
      </c>
      <c r="D48" s="31">
        <v>414968</v>
      </c>
      <c r="E48" s="31">
        <v>31550</v>
      </c>
      <c r="F48" s="32">
        <f t="shared" si="0"/>
        <v>13507.833153724247</v>
      </c>
      <c r="G48" s="33">
        <f t="shared" si="1"/>
        <v>0.0007282317663406511</v>
      </c>
      <c r="H48" s="8">
        <f t="shared" si="2"/>
        <v>13.152709984152139</v>
      </c>
      <c r="I48" s="8">
        <f t="shared" si="3"/>
        <v>3237.833153724247</v>
      </c>
      <c r="J48" s="8">
        <f t="shared" si="4"/>
        <v>3237.833153724247</v>
      </c>
      <c r="K48" s="8">
        <f t="shared" si="5"/>
        <v>0.0005851775905715449</v>
      </c>
      <c r="L48" s="34">
        <f t="shared" si="6"/>
        <v>53943.7478759699</v>
      </c>
      <c r="M48" s="11">
        <f t="shared" si="7"/>
        <v>11563.31971318371</v>
      </c>
      <c r="N48" s="35">
        <f t="shared" si="8"/>
        <v>65507.06758915361</v>
      </c>
    </row>
    <row r="49" spans="1:14" s="4" customFormat="1" ht="12.75">
      <c r="A49" s="29" t="s">
        <v>493</v>
      </c>
      <c r="B49" s="30" t="s">
        <v>123</v>
      </c>
      <c r="C49" s="83">
        <v>2686</v>
      </c>
      <c r="D49" s="31">
        <v>5039515</v>
      </c>
      <c r="E49" s="31">
        <v>776400</v>
      </c>
      <c r="F49" s="32">
        <f t="shared" si="0"/>
        <v>17434.489039155076</v>
      </c>
      <c r="G49" s="33">
        <f t="shared" si="1"/>
        <v>0.0009399249016286605</v>
      </c>
      <c r="H49" s="8">
        <f t="shared" si="2"/>
        <v>6.490874549201442</v>
      </c>
      <c r="I49" s="8">
        <f t="shared" si="3"/>
        <v>-9425.510960844926</v>
      </c>
      <c r="J49" s="8">
        <f t="shared" si="4"/>
        <v>0</v>
      </c>
      <c r="K49" s="8">
        <f t="shared" si="5"/>
        <v>0</v>
      </c>
      <c r="L49" s="34">
        <f t="shared" si="6"/>
        <v>69624.91099582777</v>
      </c>
      <c r="M49" s="11">
        <f t="shared" si="7"/>
        <v>0</v>
      </c>
      <c r="N49" s="35">
        <f t="shared" si="8"/>
        <v>69624.91099582777</v>
      </c>
    </row>
    <row r="50" spans="1:14" s="4" customFormat="1" ht="12.75">
      <c r="A50" s="29" t="s">
        <v>496</v>
      </c>
      <c r="B50" s="30" t="s">
        <v>203</v>
      </c>
      <c r="C50" s="83">
        <v>3120</v>
      </c>
      <c r="D50" s="31">
        <v>7404693</v>
      </c>
      <c r="E50" s="31">
        <v>986450</v>
      </c>
      <c r="F50" s="32">
        <f t="shared" si="0"/>
        <v>23419.982928683665</v>
      </c>
      <c r="G50" s="33">
        <f t="shared" si="1"/>
        <v>0.0012626137250681775</v>
      </c>
      <c r="H50" s="8">
        <f t="shared" si="2"/>
        <v>7.5064047848345075</v>
      </c>
      <c r="I50" s="8">
        <f t="shared" si="3"/>
        <v>-7780.017071316337</v>
      </c>
      <c r="J50" s="8">
        <f t="shared" si="4"/>
        <v>0</v>
      </c>
      <c r="K50" s="8">
        <f t="shared" si="5"/>
        <v>0</v>
      </c>
      <c r="L50" s="34">
        <f t="shared" si="6"/>
        <v>93528.07663426825</v>
      </c>
      <c r="M50" s="11">
        <f t="shared" si="7"/>
        <v>0</v>
      </c>
      <c r="N50" s="35">
        <f t="shared" si="8"/>
        <v>93528.07663426825</v>
      </c>
    </row>
    <row r="51" spans="1:14" s="4" customFormat="1" ht="12.75">
      <c r="A51" s="29" t="s">
        <v>496</v>
      </c>
      <c r="B51" s="30" t="s">
        <v>204</v>
      </c>
      <c r="C51" s="83">
        <v>2165</v>
      </c>
      <c r="D51" s="31">
        <v>6686319</v>
      </c>
      <c r="E51" s="31">
        <v>765250</v>
      </c>
      <c r="F51" s="32">
        <f t="shared" si="0"/>
        <v>18916.537909180006</v>
      </c>
      <c r="G51" s="33">
        <f t="shared" si="1"/>
        <v>0.001019824842214161</v>
      </c>
      <c r="H51" s="8">
        <f t="shared" si="2"/>
        <v>8.737430904933028</v>
      </c>
      <c r="I51" s="8">
        <f t="shared" si="3"/>
        <v>-2733.4620908199945</v>
      </c>
      <c r="J51" s="8">
        <f t="shared" si="4"/>
        <v>0</v>
      </c>
      <c r="K51" s="8">
        <f t="shared" si="5"/>
        <v>0</v>
      </c>
      <c r="L51" s="34">
        <f t="shared" si="6"/>
        <v>75543.49687667636</v>
      </c>
      <c r="M51" s="11">
        <f t="shared" si="7"/>
        <v>0</v>
      </c>
      <c r="N51" s="35">
        <f t="shared" si="8"/>
        <v>75543.49687667636</v>
      </c>
    </row>
    <row r="52" spans="1:14" s="4" customFormat="1" ht="12.75">
      <c r="A52" s="29" t="s">
        <v>500</v>
      </c>
      <c r="B52" s="30" t="s">
        <v>333</v>
      </c>
      <c r="C52" s="83">
        <v>3061</v>
      </c>
      <c r="D52" s="31">
        <v>2491703</v>
      </c>
      <c r="E52" s="31">
        <v>225700</v>
      </c>
      <c r="F52" s="32">
        <f t="shared" si="0"/>
        <v>33793.10094373061</v>
      </c>
      <c r="G52" s="33">
        <f t="shared" si="1"/>
        <v>0.0018218473170580922</v>
      </c>
      <c r="H52" s="8">
        <f t="shared" si="2"/>
        <v>11.03988923349579</v>
      </c>
      <c r="I52" s="8">
        <f t="shared" si="3"/>
        <v>3183.1009437306143</v>
      </c>
      <c r="J52" s="8">
        <f t="shared" si="4"/>
        <v>3183.1009437306143</v>
      </c>
      <c r="K52" s="8">
        <f t="shared" si="5"/>
        <v>0.0005752857705641148</v>
      </c>
      <c r="L52" s="34">
        <f t="shared" si="6"/>
        <v>134953.28943659668</v>
      </c>
      <c r="M52" s="11">
        <f t="shared" si="7"/>
        <v>11367.853791155725</v>
      </c>
      <c r="N52" s="35">
        <f t="shared" si="8"/>
        <v>146321.1432277524</v>
      </c>
    </row>
    <row r="53" spans="1:14" s="4" customFormat="1" ht="12.75">
      <c r="A53" s="29" t="s">
        <v>500</v>
      </c>
      <c r="B53" s="30" t="s">
        <v>334</v>
      </c>
      <c r="C53" s="83">
        <v>2889</v>
      </c>
      <c r="D53" s="31">
        <v>3265977.96</v>
      </c>
      <c r="E53" s="31">
        <v>245400</v>
      </c>
      <c r="F53" s="32">
        <f t="shared" si="0"/>
        <v>38449.104834718826</v>
      </c>
      <c r="G53" s="33">
        <f t="shared" si="1"/>
        <v>0.002072860925165063</v>
      </c>
      <c r="H53" s="8">
        <f t="shared" si="2"/>
        <v>13.308793643031784</v>
      </c>
      <c r="I53" s="8">
        <f t="shared" si="3"/>
        <v>9559.104834718824</v>
      </c>
      <c r="J53" s="8">
        <f t="shared" si="4"/>
        <v>9559.104834718824</v>
      </c>
      <c r="K53" s="8">
        <f t="shared" si="5"/>
        <v>0.0017276288399133385</v>
      </c>
      <c r="L53" s="34">
        <f t="shared" si="6"/>
        <v>153547.1154889828</v>
      </c>
      <c r="M53" s="11">
        <f t="shared" si="7"/>
        <v>34138.56740843901</v>
      </c>
      <c r="N53" s="35">
        <f t="shared" si="8"/>
        <v>187685.6828974218</v>
      </c>
    </row>
    <row r="54" spans="1:14" s="4" customFormat="1" ht="12.75">
      <c r="A54" s="29" t="s">
        <v>499</v>
      </c>
      <c r="B54" s="30" t="s">
        <v>315</v>
      </c>
      <c r="C54" s="83">
        <v>116</v>
      </c>
      <c r="D54" s="31">
        <v>278668</v>
      </c>
      <c r="E54" s="31">
        <v>72150</v>
      </c>
      <c r="F54" s="32">
        <f t="shared" si="0"/>
        <v>448.0317117117117</v>
      </c>
      <c r="G54" s="33">
        <f t="shared" si="1"/>
        <v>2.415420157203296E-05</v>
      </c>
      <c r="H54" s="8">
        <f t="shared" si="2"/>
        <v>3.8623423423423424</v>
      </c>
      <c r="I54" s="8">
        <f t="shared" si="3"/>
        <v>-711.9682882882882</v>
      </c>
      <c r="J54" s="8">
        <f t="shared" si="4"/>
        <v>0</v>
      </c>
      <c r="K54" s="8">
        <f t="shared" si="5"/>
        <v>0</v>
      </c>
      <c r="L54" s="34">
        <f t="shared" si="6"/>
        <v>1789.2218109277062</v>
      </c>
      <c r="M54" s="11">
        <f t="shared" si="7"/>
        <v>0</v>
      </c>
      <c r="N54" s="35">
        <f t="shared" si="8"/>
        <v>1789.2218109277062</v>
      </c>
    </row>
    <row r="55" spans="1:14" s="4" customFormat="1" ht="12.75">
      <c r="A55" s="29" t="s">
        <v>498</v>
      </c>
      <c r="B55" s="30" t="s">
        <v>257</v>
      </c>
      <c r="C55" s="83">
        <v>1290</v>
      </c>
      <c r="D55" s="31">
        <v>819113</v>
      </c>
      <c r="E55" s="31">
        <v>60750</v>
      </c>
      <c r="F55" s="32">
        <f t="shared" si="0"/>
        <v>17393.51061728395</v>
      </c>
      <c r="G55" s="33">
        <f t="shared" si="1"/>
        <v>0.0009377156806380359</v>
      </c>
      <c r="H55" s="8">
        <f t="shared" si="2"/>
        <v>13.483341563786007</v>
      </c>
      <c r="I55" s="8">
        <f t="shared" si="3"/>
        <v>4493.51061728395</v>
      </c>
      <c r="J55" s="8">
        <f t="shared" si="4"/>
        <v>4493.51061728395</v>
      </c>
      <c r="K55" s="8">
        <f t="shared" si="5"/>
        <v>0.0008121177316395534</v>
      </c>
      <c r="L55" s="34">
        <f t="shared" si="6"/>
        <v>69461.26301227523</v>
      </c>
      <c r="M55" s="11">
        <f t="shared" si="7"/>
        <v>16047.738544672708</v>
      </c>
      <c r="N55" s="35">
        <f t="shared" si="8"/>
        <v>85509.00155694794</v>
      </c>
    </row>
    <row r="56" spans="1:14" s="4" customFormat="1" ht="12.75">
      <c r="A56" s="29" t="s">
        <v>498</v>
      </c>
      <c r="B56" s="30" t="s">
        <v>258</v>
      </c>
      <c r="C56" s="83">
        <v>1492</v>
      </c>
      <c r="D56" s="31">
        <v>1304472</v>
      </c>
      <c r="E56" s="31">
        <v>109450</v>
      </c>
      <c r="F56" s="32">
        <f t="shared" si="0"/>
        <v>17782.29533120146</v>
      </c>
      <c r="G56" s="33">
        <f t="shared" si="1"/>
        <v>0.0009586757691822398</v>
      </c>
      <c r="H56" s="8">
        <f t="shared" si="2"/>
        <v>11.9184285061672</v>
      </c>
      <c r="I56" s="8">
        <f t="shared" si="3"/>
        <v>2862.2953312014615</v>
      </c>
      <c r="J56" s="8">
        <f t="shared" si="4"/>
        <v>2862.2953312014615</v>
      </c>
      <c r="K56" s="8">
        <f t="shared" si="5"/>
        <v>0.0005173061754247828</v>
      </c>
      <c r="L56" s="34">
        <f t="shared" si="6"/>
        <v>71013.88098933507</v>
      </c>
      <c r="M56" s="11">
        <f t="shared" si="7"/>
        <v>10222.156132463379</v>
      </c>
      <c r="N56" s="35">
        <f t="shared" si="8"/>
        <v>81236.03712179845</v>
      </c>
    </row>
    <row r="57" spans="1:14" s="4" customFormat="1" ht="12.75">
      <c r="A57" s="29" t="s">
        <v>496</v>
      </c>
      <c r="B57" s="30" t="s">
        <v>205</v>
      </c>
      <c r="C57" s="83">
        <v>806</v>
      </c>
      <c r="D57" s="31">
        <v>2057788</v>
      </c>
      <c r="E57" s="31">
        <v>219150</v>
      </c>
      <c r="F57" s="32">
        <f t="shared" si="0"/>
        <v>7568.227825690166</v>
      </c>
      <c r="G57" s="33">
        <f t="shared" si="1"/>
        <v>0.00040801687841778375</v>
      </c>
      <c r="H57" s="8">
        <f t="shared" si="2"/>
        <v>9.389860825918321</v>
      </c>
      <c r="I57" s="8">
        <f t="shared" si="3"/>
        <v>-491.7721743098333</v>
      </c>
      <c r="J57" s="8">
        <f t="shared" si="4"/>
        <v>0</v>
      </c>
      <c r="K57" s="8">
        <f t="shared" si="5"/>
        <v>0</v>
      </c>
      <c r="L57" s="34">
        <f t="shared" si="6"/>
        <v>30223.83894224879</v>
      </c>
      <c r="M57" s="11">
        <f t="shared" si="7"/>
        <v>0</v>
      </c>
      <c r="N57" s="35">
        <f t="shared" si="8"/>
        <v>30223.83894224879</v>
      </c>
    </row>
    <row r="58" spans="1:14" s="4" customFormat="1" ht="12.75">
      <c r="A58" s="29" t="s">
        <v>498</v>
      </c>
      <c r="B58" s="30" t="s">
        <v>259</v>
      </c>
      <c r="C58" s="83">
        <v>9482</v>
      </c>
      <c r="D58" s="31">
        <v>12624378</v>
      </c>
      <c r="E58" s="31">
        <v>732150</v>
      </c>
      <c r="F58" s="32">
        <f t="shared" si="0"/>
        <v>163497.03229666053</v>
      </c>
      <c r="G58" s="33">
        <f t="shared" si="1"/>
        <v>0.008814421326193572</v>
      </c>
      <c r="H58" s="8">
        <f t="shared" si="2"/>
        <v>17.242884654783857</v>
      </c>
      <c r="I58" s="8">
        <f t="shared" si="3"/>
        <v>68677.03229666053</v>
      </c>
      <c r="J58" s="8">
        <f t="shared" si="4"/>
        <v>68677.03229666053</v>
      </c>
      <c r="K58" s="8">
        <f t="shared" si="5"/>
        <v>0.012412084989845234</v>
      </c>
      <c r="L58" s="34">
        <f t="shared" si="6"/>
        <v>652928.0150494529</v>
      </c>
      <c r="M58" s="11">
        <f t="shared" si="7"/>
        <v>245267.26477103774</v>
      </c>
      <c r="N58" s="35">
        <f t="shared" si="8"/>
        <v>898195.2798204906</v>
      </c>
    </row>
    <row r="59" spans="1:14" s="4" customFormat="1" ht="12.75">
      <c r="A59" s="10" t="s">
        <v>490</v>
      </c>
      <c r="B59" s="30" t="s">
        <v>19</v>
      </c>
      <c r="C59" s="9">
        <v>610</v>
      </c>
      <c r="D59" s="31">
        <v>425845</v>
      </c>
      <c r="E59" s="31">
        <v>34450</v>
      </c>
      <c r="F59" s="32">
        <f t="shared" si="0"/>
        <v>7540.3613933236575</v>
      </c>
      <c r="G59" s="33">
        <f t="shared" si="1"/>
        <v>0.00040651454854496625</v>
      </c>
      <c r="H59" s="8">
        <f t="shared" si="2"/>
        <v>12.361248185776487</v>
      </c>
      <c r="I59" s="8">
        <f t="shared" si="3"/>
        <v>1440.3613933236572</v>
      </c>
      <c r="J59" s="8">
        <f t="shared" si="4"/>
        <v>1440.3613933236572</v>
      </c>
      <c r="K59" s="8">
        <f t="shared" si="5"/>
        <v>0.00026031829611971246</v>
      </c>
      <c r="L59" s="34">
        <f t="shared" si="6"/>
        <v>30112.553898624512</v>
      </c>
      <c r="M59" s="11">
        <f t="shared" si="7"/>
        <v>5143.98318343573</v>
      </c>
      <c r="N59" s="35">
        <f t="shared" si="8"/>
        <v>35256.53708206024</v>
      </c>
    </row>
    <row r="60" spans="1:14" s="4" customFormat="1" ht="12.75">
      <c r="A60" s="29" t="s">
        <v>491</v>
      </c>
      <c r="B60" s="30" t="s">
        <v>77</v>
      </c>
      <c r="C60" s="85">
        <v>5210</v>
      </c>
      <c r="D60" s="31">
        <v>11734072</v>
      </c>
      <c r="E60" s="31">
        <v>984500</v>
      </c>
      <c r="F60" s="32">
        <f t="shared" si="0"/>
        <v>62097.01891315389</v>
      </c>
      <c r="G60" s="33">
        <f t="shared" si="1"/>
        <v>0.0033477628316090783</v>
      </c>
      <c r="H60" s="8">
        <f t="shared" si="2"/>
        <v>11.918813610970036</v>
      </c>
      <c r="I60" s="8">
        <f t="shared" si="3"/>
        <v>9997.018913153885</v>
      </c>
      <c r="J60" s="8">
        <f t="shared" si="4"/>
        <v>9997.018913153885</v>
      </c>
      <c r="K60" s="8">
        <f t="shared" si="5"/>
        <v>0.0018067735929409095</v>
      </c>
      <c r="L60" s="34">
        <f t="shared" si="6"/>
        <v>247985.4388175463</v>
      </c>
      <c r="M60" s="11">
        <f t="shared" si="7"/>
        <v>35702.49620138016</v>
      </c>
      <c r="N60" s="35">
        <f t="shared" si="8"/>
        <v>283687.93501892645</v>
      </c>
    </row>
    <row r="61" spans="1:14" s="4" customFormat="1" ht="12.75">
      <c r="A61" s="29" t="s">
        <v>501</v>
      </c>
      <c r="B61" s="30" t="s">
        <v>344</v>
      </c>
      <c r="C61" s="83">
        <v>70</v>
      </c>
      <c r="D61" s="31">
        <v>165284</v>
      </c>
      <c r="E61" s="31">
        <v>11100</v>
      </c>
      <c r="F61" s="32">
        <f t="shared" si="0"/>
        <v>1042.3315315315315</v>
      </c>
      <c r="G61" s="33">
        <f t="shared" si="1"/>
        <v>5.6193981942283834E-05</v>
      </c>
      <c r="H61" s="8">
        <f t="shared" si="2"/>
        <v>14.89045045045045</v>
      </c>
      <c r="I61" s="8">
        <f t="shared" si="3"/>
        <v>342.3315315315315</v>
      </c>
      <c r="J61" s="8">
        <f t="shared" si="4"/>
        <v>342.3315315315315</v>
      </c>
      <c r="K61" s="8">
        <f t="shared" si="5"/>
        <v>6.187000110486523E-05</v>
      </c>
      <c r="L61" s="34">
        <f t="shared" si="6"/>
        <v>4162.567652429737</v>
      </c>
      <c r="M61" s="11">
        <f t="shared" si="7"/>
        <v>1222.573480183734</v>
      </c>
      <c r="N61" s="35">
        <f t="shared" si="8"/>
        <v>5385.141132613471</v>
      </c>
    </row>
    <row r="62" spans="1:14" s="4" customFormat="1" ht="12.75">
      <c r="A62" s="29" t="s">
        <v>496</v>
      </c>
      <c r="B62" s="30" t="s">
        <v>206</v>
      </c>
      <c r="C62" s="83">
        <v>2755</v>
      </c>
      <c r="D62" s="31">
        <v>6362057</v>
      </c>
      <c r="E62" s="31">
        <v>1175550</v>
      </c>
      <c r="F62" s="32">
        <f t="shared" si="0"/>
        <v>14910.014065756455</v>
      </c>
      <c r="G62" s="33">
        <f t="shared" si="1"/>
        <v>0.0008038258805614674</v>
      </c>
      <c r="H62" s="8">
        <f t="shared" si="2"/>
        <v>5.411983326953341</v>
      </c>
      <c r="I62" s="8">
        <f t="shared" si="3"/>
        <v>-12639.985934243545</v>
      </c>
      <c r="J62" s="8">
        <f t="shared" si="4"/>
        <v>0</v>
      </c>
      <c r="K62" s="8">
        <f t="shared" si="5"/>
        <v>0</v>
      </c>
      <c r="L62" s="34">
        <f t="shared" si="6"/>
        <v>59543.379788384256</v>
      </c>
      <c r="M62" s="11">
        <f t="shared" si="7"/>
        <v>0</v>
      </c>
      <c r="N62" s="35">
        <f t="shared" si="8"/>
        <v>59543.379788384256</v>
      </c>
    </row>
    <row r="63" spans="1:14" s="4" customFormat="1" ht="12.75">
      <c r="A63" s="29" t="s">
        <v>493</v>
      </c>
      <c r="B63" s="30" t="s">
        <v>124</v>
      </c>
      <c r="C63" s="83">
        <v>824</v>
      </c>
      <c r="D63" s="31">
        <v>2282544</v>
      </c>
      <c r="E63" s="31">
        <v>367950</v>
      </c>
      <c r="F63" s="32">
        <f t="shared" si="0"/>
        <v>5111.608251121076</v>
      </c>
      <c r="G63" s="33">
        <f t="shared" si="1"/>
        <v>0.0002755760648797349</v>
      </c>
      <c r="H63" s="8">
        <f t="shared" si="2"/>
        <v>6.203408071748879</v>
      </c>
      <c r="I63" s="8">
        <f t="shared" si="3"/>
        <v>-3128.3917488789234</v>
      </c>
      <c r="J63" s="8">
        <f t="shared" si="4"/>
        <v>0</v>
      </c>
      <c r="K63" s="8">
        <f t="shared" si="5"/>
        <v>0</v>
      </c>
      <c r="L63" s="34">
        <f t="shared" si="6"/>
        <v>20413.289355974804</v>
      </c>
      <c r="M63" s="11">
        <f t="shared" si="7"/>
        <v>0</v>
      </c>
      <c r="N63" s="35">
        <f t="shared" si="8"/>
        <v>20413.289355974804</v>
      </c>
    </row>
    <row r="64" spans="1:14" s="4" customFormat="1" ht="12.75">
      <c r="A64" s="29" t="s">
        <v>502</v>
      </c>
      <c r="B64" s="30" t="s">
        <v>374</v>
      </c>
      <c r="C64" s="83">
        <v>1078</v>
      </c>
      <c r="D64" s="31">
        <v>992403</v>
      </c>
      <c r="E64" s="31">
        <v>69250</v>
      </c>
      <c r="F64" s="32">
        <f t="shared" si="0"/>
        <v>15448.526122743682</v>
      </c>
      <c r="G64" s="33">
        <f t="shared" si="1"/>
        <v>0.0008328580415300401</v>
      </c>
      <c r="H64" s="8">
        <f t="shared" si="2"/>
        <v>14.330729241877256</v>
      </c>
      <c r="I64" s="8">
        <f t="shared" si="3"/>
        <v>4668.526122743682</v>
      </c>
      <c r="J64" s="8">
        <f t="shared" si="4"/>
        <v>4668.526122743682</v>
      </c>
      <c r="K64" s="8">
        <f t="shared" si="5"/>
        <v>0.0008437485004084093</v>
      </c>
      <c r="L64" s="34">
        <f t="shared" si="6"/>
        <v>61693.93630619849</v>
      </c>
      <c r="M64" s="11">
        <f t="shared" si="7"/>
        <v>16672.773915030673</v>
      </c>
      <c r="N64" s="35">
        <f t="shared" si="8"/>
        <v>78366.71022122916</v>
      </c>
    </row>
    <row r="65" spans="1:14" s="4" customFormat="1" ht="12.75">
      <c r="A65" s="29" t="s">
        <v>493</v>
      </c>
      <c r="B65" s="30" t="s">
        <v>125</v>
      </c>
      <c r="C65" s="83">
        <v>934</v>
      </c>
      <c r="D65" s="31">
        <v>2358345</v>
      </c>
      <c r="E65" s="31">
        <v>455450</v>
      </c>
      <c r="F65" s="32">
        <f t="shared" si="0"/>
        <v>4836.30306290482</v>
      </c>
      <c r="G65" s="33">
        <f t="shared" si="1"/>
        <v>0.0002607338632315606</v>
      </c>
      <c r="H65" s="8">
        <f t="shared" si="2"/>
        <v>5.178054671204303</v>
      </c>
      <c r="I65" s="8">
        <f t="shared" si="3"/>
        <v>-4503.696937095181</v>
      </c>
      <c r="J65" s="8">
        <f t="shared" si="4"/>
        <v>0</v>
      </c>
      <c r="K65" s="8">
        <f t="shared" si="5"/>
        <v>0</v>
      </c>
      <c r="L65" s="34">
        <f t="shared" si="6"/>
        <v>19313.85368090581</v>
      </c>
      <c r="M65" s="11">
        <f t="shared" si="7"/>
        <v>0</v>
      </c>
      <c r="N65" s="35">
        <f t="shared" si="8"/>
        <v>19313.85368090581</v>
      </c>
    </row>
    <row r="66" spans="1:14" s="4" customFormat="1" ht="12.75">
      <c r="A66" s="29" t="s">
        <v>497</v>
      </c>
      <c r="B66" s="30" t="s">
        <v>221</v>
      </c>
      <c r="C66" s="83">
        <v>1597</v>
      </c>
      <c r="D66" s="31">
        <v>2122324</v>
      </c>
      <c r="E66" s="31">
        <v>174000</v>
      </c>
      <c r="F66" s="32">
        <f t="shared" si="0"/>
        <v>19479.031195402298</v>
      </c>
      <c r="G66" s="33">
        <f t="shared" si="1"/>
        <v>0.0010501498747133577</v>
      </c>
      <c r="H66" s="8">
        <f t="shared" si="2"/>
        <v>12.197264367816093</v>
      </c>
      <c r="I66" s="8">
        <f t="shared" si="3"/>
        <v>3509.0311954023</v>
      </c>
      <c r="J66" s="8">
        <f t="shared" si="4"/>
        <v>3509.0311954023</v>
      </c>
      <c r="K66" s="8">
        <f t="shared" si="5"/>
        <v>0.000634191548074063</v>
      </c>
      <c r="L66" s="34">
        <f t="shared" si="6"/>
        <v>77789.82281723146</v>
      </c>
      <c r="M66" s="11">
        <f t="shared" si="7"/>
        <v>12531.853146694819</v>
      </c>
      <c r="N66" s="35">
        <f t="shared" si="8"/>
        <v>90321.67596392627</v>
      </c>
    </row>
    <row r="67" spans="1:14" s="4" customFormat="1" ht="12.75">
      <c r="A67" s="29" t="s">
        <v>499</v>
      </c>
      <c r="B67" s="30" t="s">
        <v>316</v>
      </c>
      <c r="C67" s="83">
        <v>1250</v>
      </c>
      <c r="D67" s="31">
        <v>936078</v>
      </c>
      <c r="E67" s="31">
        <v>57200</v>
      </c>
      <c r="F67" s="32">
        <f t="shared" si="0"/>
        <v>20456.25</v>
      </c>
      <c r="G67" s="33">
        <f t="shared" si="1"/>
        <v>0.0011028335115390968</v>
      </c>
      <c r="H67" s="8">
        <f t="shared" si="2"/>
        <v>16.365</v>
      </c>
      <c r="I67" s="8">
        <f t="shared" si="3"/>
        <v>7956.249999999998</v>
      </c>
      <c r="J67" s="8">
        <f t="shared" si="4"/>
        <v>7956.249999999998</v>
      </c>
      <c r="K67" s="8">
        <f t="shared" si="5"/>
        <v>0.0014379429031510158</v>
      </c>
      <c r="L67" s="34">
        <f t="shared" si="6"/>
        <v>81692.36175260032</v>
      </c>
      <c r="M67" s="11">
        <f t="shared" si="7"/>
        <v>28414.269080602906</v>
      </c>
      <c r="N67" s="35">
        <f t="shared" si="8"/>
        <v>110106.63083320323</v>
      </c>
    </row>
    <row r="68" spans="1:14" s="4" customFormat="1" ht="12.75">
      <c r="A68" s="29" t="s">
        <v>491</v>
      </c>
      <c r="B68" s="30" t="s">
        <v>78</v>
      </c>
      <c r="C68" s="85">
        <v>20278</v>
      </c>
      <c r="D68" s="31">
        <v>28805365</v>
      </c>
      <c r="E68" s="31">
        <v>2028050</v>
      </c>
      <c r="F68" s="32">
        <f t="shared" si="0"/>
        <v>288018.14130322234</v>
      </c>
      <c r="G68" s="33">
        <f t="shared" si="1"/>
        <v>0.015527579989509144</v>
      </c>
      <c r="H68" s="8">
        <f t="shared" si="2"/>
        <v>14.203478711077143</v>
      </c>
      <c r="I68" s="8">
        <f t="shared" si="3"/>
        <v>85238.14130322229</v>
      </c>
      <c r="J68" s="8">
        <f t="shared" si="4"/>
        <v>85238.14130322229</v>
      </c>
      <c r="K68" s="8">
        <f t="shared" si="5"/>
        <v>0.015405194704132222</v>
      </c>
      <c r="L68" s="34">
        <f t="shared" si="6"/>
        <v>1150205.0566772695</v>
      </c>
      <c r="M68" s="11">
        <f t="shared" si="7"/>
        <v>304412.1895264994</v>
      </c>
      <c r="N68" s="35">
        <f t="shared" si="8"/>
        <v>1454617.246203769</v>
      </c>
    </row>
    <row r="69" spans="1:14" s="4" customFormat="1" ht="12.75">
      <c r="A69" s="29" t="s">
        <v>497</v>
      </c>
      <c r="B69" s="30" t="s">
        <v>222</v>
      </c>
      <c r="C69" s="83">
        <v>2009</v>
      </c>
      <c r="D69" s="31">
        <v>1975244</v>
      </c>
      <c r="E69" s="31">
        <v>131950</v>
      </c>
      <c r="F69" s="32">
        <f t="shared" si="0"/>
        <v>30074.006790450927</v>
      </c>
      <c r="G69" s="33">
        <f t="shared" si="1"/>
        <v>0.0016213442109264229</v>
      </c>
      <c r="H69" s="8">
        <f t="shared" si="2"/>
        <v>14.969640015157257</v>
      </c>
      <c r="I69" s="8">
        <f t="shared" si="3"/>
        <v>9984.006790450929</v>
      </c>
      <c r="J69" s="8">
        <f t="shared" si="4"/>
        <v>9984.006790450929</v>
      </c>
      <c r="K69" s="8">
        <f t="shared" si="5"/>
        <v>0.0018044218959108206</v>
      </c>
      <c r="L69" s="34">
        <f t="shared" si="6"/>
        <v>120101.0274158595</v>
      </c>
      <c r="M69" s="11">
        <f t="shared" si="7"/>
        <v>35656.02582201909</v>
      </c>
      <c r="N69" s="35">
        <f t="shared" si="8"/>
        <v>155757.0532378786</v>
      </c>
    </row>
    <row r="70" spans="1:14" s="4" customFormat="1" ht="12.75">
      <c r="A70" s="29" t="s">
        <v>493</v>
      </c>
      <c r="B70" s="30" t="s">
        <v>126</v>
      </c>
      <c r="C70" s="83">
        <v>4924</v>
      </c>
      <c r="D70" s="31">
        <v>8006654</v>
      </c>
      <c r="E70" s="31">
        <v>674500</v>
      </c>
      <c r="F70" s="32">
        <f t="shared" si="0"/>
        <v>58450.354775389176</v>
      </c>
      <c r="G70" s="33">
        <f t="shared" si="1"/>
        <v>0.0031511645588829067</v>
      </c>
      <c r="H70" s="8">
        <f t="shared" si="2"/>
        <v>11.870502594514456</v>
      </c>
      <c r="I70" s="8">
        <f t="shared" si="3"/>
        <v>9210.35477538918</v>
      </c>
      <c r="J70" s="8">
        <f t="shared" si="4"/>
        <v>9210.35477538918</v>
      </c>
      <c r="K70" s="8">
        <f t="shared" si="5"/>
        <v>0.001664598810340794</v>
      </c>
      <c r="L70" s="34">
        <f t="shared" si="6"/>
        <v>233422.4272229232</v>
      </c>
      <c r="M70" s="11">
        <f t="shared" si="7"/>
        <v>32893.071348402096</v>
      </c>
      <c r="N70" s="35">
        <f t="shared" si="8"/>
        <v>266315.4985713253</v>
      </c>
    </row>
    <row r="71" spans="1:14" s="4" customFormat="1" ht="12.75">
      <c r="A71" s="29" t="s">
        <v>498</v>
      </c>
      <c r="B71" s="30" t="s">
        <v>260</v>
      </c>
      <c r="C71" s="83">
        <v>363</v>
      </c>
      <c r="D71" s="31">
        <v>516066</v>
      </c>
      <c r="E71" s="31">
        <v>34450</v>
      </c>
      <c r="F71" s="32">
        <f aca="true" t="shared" si="9" ref="F71:F134">(C71*D71)/E71</f>
        <v>5437.792685050798</v>
      </c>
      <c r="G71" s="33">
        <f aca="true" t="shared" si="10" ref="G71:G134">F71/$F$500</f>
        <v>0.00029316125887570723</v>
      </c>
      <c r="H71" s="8">
        <f aca="true" t="shared" si="11" ref="H71:H134">D71/E71</f>
        <v>14.980145137880987</v>
      </c>
      <c r="I71" s="8">
        <f aca="true" t="shared" si="12" ref="I71:I134">(H71-10)*C71</f>
        <v>1807.7926850507984</v>
      </c>
      <c r="J71" s="8">
        <f aca="true" t="shared" si="13" ref="J71:J134">IF(I71&gt;0,I71,0)</f>
        <v>1807.7926850507984</v>
      </c>
      <c r="K71" s="8">
        <f aca="true" t="shared" si="14" ref="K71:K134">J71/$J$500</f>
        <v>0.00032672460792925254</v>
      </c>
      <c r="L71" s="34">
        <f aca="true" t="shared" si="15" ref="L71:L134">$B$509*G71</f>
        <v>21715.91211306147</v>
      </c>
      <c r="M71" s="11">
        <f aca="true" t="shared" si="16" ref="M71:M134">$G$509*K71</f>
        <v>6456.195795126978</v>
      </c>
      <c r="N71" s="35">
        <f aca="true" t="shared" si="17" ref="N71:N134">L71+M71</f>
        <v>28172.107908188445</v>
      </c>
    </row>
    <row r="72" spans="1:14" s="4" customFormat="1" ht="12.75">
      <c r="A72" s="29" t="s">
        <v>502</v>
      </c>
      <c r="B72" s="30" t="s">
        <v>375</v>
      </c>
      <c r="C72" s="83">
        <v>1164</v>
      </c>
      <c r="D72" s="31">
        <v>1199023</v>
      </c>
      <c r="E72" s="31">
        <v>94900</v>
      </c>
      <c r="F72" s="32">
        <f t="shared" si="9"/>
        <v>14706.667776606955</v>
      </c>
      <c r="G72" s="33">
        <f t="shared" si="10"/>
        <v>0.0007928631135772357</v>
      </c>
      <c r="H72" s="8">
        <f t="shared" si="11"/>
        <v>12.63459430979979</v>
      </c>
      <c r="I72" s="8">
        <f t="shared" si="12"/>
        <v>3066.6677766069547</v>
      </c>
      <c r="J72" s="8">
        <f t="shared" si="13"/>
        <v>3066.6677766069547</v>
      </c>
      <c r="K72" s="8">
        <f t="shared" si="14"/>
        <v>0.0005542426602600316</v>
      </c>
      <c r="L72" s="34">
        <f t="shared" si="15"/>
        <v>58731.31312835371</v>
      </c>
      <c r="M72" s="11">
        <f t="shared" si="16"/>
        <v>10952.034361077678</v>
      </c>
      <c r="N72" s="35">
        <f t="shared" si="17"/>
        <v>69683.34748943138</v>
      </c>
    </row>
    <row r="73" spans="1:14" s="4" customFormat="1" ht="12.75">
      <c r="A73" s="29" t="s">
        <v>504</v>
      </c>
      <c r="B73" s="30" t="s">
        <v>445</v>
      </c>
      <c r="C73" s="83">
        <v>8034</v>
      </c>
      <c r="D73" s="31">
        <v>7857592</v>
      </c>
      <c r="E73" s="31">
        <v>731350</v>
      </c>
      <c r="F73" s="32">
        <f t="shared" si="9"/>
        <v>86316.94008067274</v>
      </c>
      <c r="G73" s="33">
        <f t="shared" si="10"/>
        <v>0.004653502676906966</v>
      </c>
      <c r="H73" s="8">
        <f t="shared" si="11"/>
        <v>10.743955698366035</v>
      </c>
      <c r="I73" s="8">
        <f t="shared" si="12"/>
        <v>5976.940080672724</v>
      </c>
      <c r="J73" s="8">
        <f t="shared" si="13"/>
        <v>5976.940080672724</v>
      </c>
      <c r="K73" s="8">
        <f t="shared" si="14"/>
        <v>0.0010802197733306778</v>
      </c>
      <c r="L73" s="34">
        <f t="shared" si="15"/>
        <v>344708.08161064924</v>
      </c>
      <c r="M73" s="11">
        <f t="shared" si="16"/>
        <v>21345.531340879843</v>
      </c>
      <c r="N73" s="35">
        <f t="shared" si="17"/>
        <v>366053.6129515291</v>
      </c>
    </row>
    <row r="74" spans="1:14" s="4" customFormat="1" ht="12.75">
      <c r="A74" s="29" t="s">
        <v>497</v>
      </c>
      <c r="B74" s="30" t="s">
        <v>223</v>
      </c>
      <c r="C74" s="83">
        <v>145</v>
      </c>
      <c r="D74" s="31">
        <v>323352</v>
      </c>
      <c r="E74" s="31">
        <v>28800</v>
      </c>
      <c r="F74" s="32">
        <f t="shared" si="9"/>
        <v>1627.9875</v>
      </c>
      <c r="G74" s="33">
        <f t="shared" si="10"/>
        <v>8.776775662043411E-05</v>
      </c>
      <c r="H74" s="8">
        <f t="shared" si="11"/>
        <v>11.2275</v>
      </c>
      <c r="I74" s="8">
        <f t="shared" si="12"/>
        <v>177.98749999999987</v>
      </c>
      <c r="J74" s="8">
        <f t="shared" si="13"/>
        <v>177.98749999999987</v>
      </c>
      <c r="K74" s="8">
        <f t="shared" si="14"/>
        <v>3.2167901018016184E-05</v>
      </c>
      <c r="L74" s="34">
        <f t="shared" si="15"/>
        <v>6501.394135225734</v>
      </c>
      <c r="M74" s="11">
        <f t="shared" si="16"/>
        <v>635.64929684007</v>
      </c>
      <c r="N74" s="35">
        <f t="shared" si="17"/>
        <v>7137.043432065804</v>
      </c>
    </row>
    <row r="75" spans="1:14" s="4" customFormat="1" ht="12.75">
      <c r="A75" s="29" t="s">
        <v>503</v>
      </c>
      <c r="B75" s="30" t="s">
        <v>404</v>
      </c>
      <c r="C75" s="83">
        <v>3123</v>
      </c>
      <c r="D75" s="31">
        <v>3427070</v>
      </c>
      <c r="E75" s="31">
        <v>183300</v>
      </c>
      <c r="F75" s="32">
        <f t="shared" si="9"/>
        <v>58389.19590834697</v>
      </c>
      <c r="G75" s="33">
        <f t="shared" si="10"/>
        <v>0.003147867373518927</v>
      </c>
      <c r="H75" s="8">
        <f t="shared" si="11"/>
        <v>18.696508456082924</v>
      </c>
      <c r="I75" s="8">
        <f t="shared" si="12"/>
        <v>27159.19590834697</v>
      </c>
      <c r="J75" s="8">
        <f t="shared" si="13"/>
        <v>27159.19590834697</v>
      </c>
      <c r="K75" s="8">
        <f t="shared" si="14"/>
        <v>0.0049085150682414</v>
      </c>
      <c r="L75" s="34">
        <f t="shared" si="15"/>
        <v>233178.18830861626</v>
      </c>
      <c r="M75" s="11">
        <f t="shared" si="16"/>
        <v>96994.023635831</v>
      </c>
      <c r="N75" s="35">
        <f t="shared" si="17"/>
        <v>330172.21194444725</v>
      </c>
    </row>
    <row r="76" spans="1:14" s="4" customFormat="1" ht="12.75">
      <c r="A76" s="29" t="s">
        <v>501</v>
      </c>
      <c r="B76" s="30" t="s">
        <v>345</v>
      </c>
      <c r="C76" s="83">
        <v>462</v>
      </c>
      <c r="D76" s="31">
        <v>327128</v>
      </c>
      <c r="E76" s="31">
        <v>24650</v>
      </c>
      <c r="F76" s="32">
        <f t="shared" si="9"/>
        <v>6131.161703853955</v>
      </c>
      <c r="G76" s="33">
        <f t="shared" si="10"/>
        <v>0.00033054203931196034</v>
      </c>
      <c r="H76" s="8">
        <f t="shared" si="11"/>
        <v>13.270912778904666</v>
      </c>
      <c r="I76" s="8">
        <f t="shared" si="12"/>
        <v>1511.1617038539557</v>
      </c>
      <c r="J76" s="8">
        <f t="shared" si="13"/>
        <v>1511.1617038539557</v>
      </c>
      <c r="K76" s="8">
        <f t="shared" si="14"/>
        <v>0.00027311412381088995</v>
      </c>
      <c r="L76" s="34">
        <f t="shared" si="15"/>
        <v>24484.892386186453</v>
      </c>
      <c r="M76" s="11">
        <f t="shared" si="16"/>
        <v>5396.833342040367</v>
      </c>
      <c r="N76" s="35">
        <f t="shared" si="17"/>
        <v>29881.72572822682</v>
      </c>
    </row>
    <row r="77" spans="1:14" s="4" customFormat="1" ht="12.75">
      <c r="A77" s="29" t="s">
        <v>495</v>
      </c>
      <c r="B77" s="30" t="s">
        <v>187</v>
      </c>
      <c r="C77" s="83">
        <v>4850</v>
      </c>
      <c r="D77" s="31">
        <v>14841606</v>
      </c>
      <c r="E77" s="31">
        <v>1223300</v>
      </c>
      <c r="F77" s="32">
        <f t="shared" si="9"/>
        <v>58842.30286928799</v>
      </c>
      <c r="G77" s="33">
        <f t="shared" si="10"/>
        <v>0.003172295190975078</v>
      </c>
      <c r="H77" s="8">
        <f t="shared" si="11"/>
        <v>12.132433581296493</v>
      </c>
      <c r="I77" s="8">
        <f t="shared" si="12"/>
        <v>10342.302869287989</v>
      </c>
      <c r="J77" s="8">
        <f t="shared" si="13"/>
        <v>10342.302869287989</v>
      </c>
      <c r="K77" s="8">
        <f t="shared" si="14"/>
        <v>0.0018691771893958905</v>
      </c>
      <c r="L77" s="34">
        <f t="shared" si="15"/>
        <v>234987.67820856444</v>
      </c>
      <c r="M77" s="11">
        <f t="shared" si="16"/>
        <v>36935.61371764845</v>
      </c>
      <c r="N77" s="35">
        <f t="shared" si="17"/>
        <v>271923.2919262129</v>
      </c>
    </row>
    <row r="78" spans="1:14" s="4" customFormat="1" ht="12.75">
      <c r="A78" s="29" t="s">
        <v>501</v>
      </c>
      <c r="B78" s="30" t="s">
        <v>346</v>
      </c>
      <c r="C78" s="83">
        <v>2275</v>
      </c>
      <c r="D78" s="31">
        <v>1551335</v>
      </c>
      <c r="E78" s="31">
        <v>113050</v>
      </c>
      <c r="F78" s="32">
        <f t="shared" si="9"/>
        <v>31218.815789473683</v>
      </c>
      <c r="G78" s="33">
        <f t="shared" si="10"/>
        <v>0.0016830629388669702</v>
      </c>
      <c r="H78" s="8">
        <f t="shared" si="11"/>
        <v>13.722556390977443</v>
      </c>
      <c r="I78" s="8">
        <f t="shared" si="12"/>
        <v>8468.815789473683</v>
      </c>
      <c r="J78" s="8">
        <f t="shared" si="13"/>
        <v>8468.815789473683</v>
      </c>
      <c r="K78" s="8">
        <f t="shared" si="14"/>
        <v>0.001530579552247221</v>
      </c>
      <c r="L78" s="34">
        <f t="shared" si="15"/>
        <v>124672.84047474366</v>
      </c>
      <c r="M78" s="11">
        <f t="shared" si="16"/>
        <v>30244.8025937048</v>
      </c>
      <c r="N78" s="35">
        <f t="shared" si="17"/>
        <v>154917.64306844847</v>
      </c>
    </row>
    <row r="79" spans="1:14" s="4" customFormat="1" ht="12.75">
      <c r="A79" s="29" t="s">
        <v>497</v>
      </c>
      <c r="B79" s="30" t="s">
        <v>224</v>
      </c>
      <c r="C79" s="83">
        <v>990</v>
      </c>
      <c r="D79" s="31">
        <v>843511</v>
      </c>
      <c r="E79" s="31">
        <v>56650</v>
      </c>
      <c r="F79" s="32">
        <f t="shared" si="9"/>
        <v>14740.968932038835</v>
      </c>
      <c r="G79" s="33">
        <f t="shared" si="10"/>
        <v>0.0007947123510325263</v>
      </c>
      <c r="H79" s="8">
        <f t="shared" si="11"/>
        <v>14.889867608120035</v>
      </c>
      <c r="I79" s="8">
        <f t="shared" si="12"/>
        <v>4840.968932038834</v>
      </c>
      <c r="J79" s="8">
        <f t="shared" si="13"/>
        <v>4840.968932038834</v>
      </c>
      <c r="K79" s="8">
        <f t="shared" si="14"/>
        <v>0.0008749143026174134</v>
      </c>
      <c r="L79" s="34">
        <f t="shared" si="15"/>
        <v>58868.29534151953</v>
      </c>
      <c r="M79" s="11">
        <f t="shared" si="16"/>
        <v>17288.6213788896</v>
      </c>
      <c r="N79" s="35">
        <f t="shared" si="17"/>
        <v>76156.91672040912</v>
      </c>
    </row>
    <row r="80" spans="1:14" s="4" customFormat="1" ht="12.75">
      <c r="A80" s="29" t="s">
        <v>491</v>
      </c>
      <c r="B80" s="30" t="s">
        <v>79</v>
      </c>
      <c r="C80" s="85">
        <v>9015</v>
      </c>
      <c r="D80" s="31">
        <v>24102111</v>
      </c>
      <c r="E80" s="31">
        <v>1710750</v>
      </c>
      <c r="F80" s="32">
        <f t="shared" si="9"/>
        <v>127008.93214379658</v>
      </c>
      <c r="G80" s="33">
        <f t="shared" si="10"/>
        <v>0.006847281717468942</v>
      </c>
      <c r="H80" s="8">
        <f t="shared" si="11"/>
        <v>14.088622533976325</v>
      </c>
      <c r="I80" s="8">
        <f t="shared" si="12"/>
        <v>36858.93214379657</v>
      </c>
      <c r="J80" s="8">
        <f t="shared" si="13"/>
        <v>36858.93214379657</v>
      </c>
      <c r="K80" s="8">
        <f t="shared" si="14"/>
        <v>0.006661560395148109</v>
      </c>
      <c r="L80" s="34">
        <f t="shared" si="15"/>
        <v>507212.2031409715</v>
      </c>
      <c r="M80" s="11">
        <f t="shared" si="16"/>
        <v>131634.82997109438</v>
      </c>
      <c r="N80" s="35">
        <f t="shared" si="17"/>
        <v>638847.0331120659</v>
      </c>
    </row>
    <row r="81" spans="1:14" s="4" customFormat="1" ht="12.75">
      <c r="A81" s="29" t="s">
        <v>501</v>
      </c>
      <c r="B81" s="30" t="s">
        <v>347</v>
      </c>
      <c r="C81" s="83">
        <v>69</v>
      </c>
      <c r="D81" s="31">
        <v>207358</v>
      </c>
      <c r="E81" s="31">
        <v>28200</v>
      </c>
      <c r="F81" s="32">
        <f t="shared" si="9"/>
        <v>507.3653191489362</v>
      </c>
      <c r="G81" s="33">
        <f t="shared" si="10"/>
        <v>2.735298388268504E-05</v>
      </c>
      <c r="H81" s="8">
        <f t="shared" si="11"/>
        <v>7.353120567375886</v>
      </c>
      <c r="I81" s="8">
        <f t="shared" si="12"/>
        <v>-182.63468085106385</v>
      </c>
      <c r="J81" s="8">
        <f t="shared" si="13"/>
        <v>0</v>
      </c>
      <c r="K81" s="8">
        <f t="shared" si="14"/>
        <v>0</v>
      </c>
      <c r="L81" s="34">
        <f t="shared" si="15"/>
        <v>2026.1715217910619</v>
      </c>
      <c r="M81" s="11">
        <f t="shared" si="16"/>
        <v>0</v>
      </c>
      <c r="N81" s="35">
        <f t="shared" si="17"/>
        <v>2026.1715217910619</v>
      </c>
    </row>
    <row r="82" spans="1:14" s="4" customFormat="1" ht="12.75">
      <c r="A82" s="10" t="s">
        <v>490</v>
      </c>
      <c r="B82" s="30" t="s">
        <v>20</v>
      </c>
      <c r="C82" s="9">
        <v>8189</v>
      </c>
      <c r="D82" s="31">
        <v>6500760</v>
      </c>
      <c r="E82" s="31">
        <v>355750</v>
      </c>
      <c r="F82" s="32">
        <f t="shared" si="9"/>
        <v>149640.82541110332</v>
      </c>
      <c r="G82" s="33">
        <f t="shared" si="10"/>
        <v>0.008067408100592043</v>
      </c>
      <c r="H82" s="8">
        <f t="shared" si="11"/>
        <v>18.273394237526354</v>
      </c>
      <c r="I82" s="8">
        <f t="shared" si="12"/>
        <v>67750.82541110332</v>
      </c>
      <c r="J82" s="8">
        <f t="shared" si="13"/>
        <v>67750.82541110332</v>
      </c>
      <c r="K82" s="8">
        <f t="shared" si="14"/>
        <v>0.012244690473843774</v>
      </c>
      <c r="L82" s="34">
        <f t="shared" si="15"/>
        <v>597593.0311001068</v>
      </c>
      <c r="M82" s="11">
        <f t="shared" si="16"/>
        <v>241959.48891299783</v>
      </c>
      <c r="N82" s="35">
        <f t="shared" si="17"/>
        <v>839552.5200131047</v>
      </c>
    </row>
    <row r="83" spans="1:14" s="4" customFormat="1" ht="12.75">
      <c r="A83" s="29" t="s">
        <v>498</v>
      </c>
      <c r="B83" s="30" t="s">
        <v>261</v>
      </c>
      <c r="C83" s="83">
        <v>2794</v>
      </c>
      <c r="D83" s="31">
        <v>2016515</v>
      </c>
      <c r="E83" s="31">
        <v>162350</v>
      </c>
      <c r="F83" s="32">
        <f t="shared" si="9"/>
        <v>34703.682845703726</v>
      </c>
      <c r="G83" s="33">
        <f t="shared" si="10"/>
        <v>0.0018709384376934459</v>
      </c>
      <c r="H83" s="8">
        <f t="shared" si="11"/>
        <v>12.420788420080074</v>
      </c>
      <c r="I83" s="8">
        <f t="shared" si="12"/>
        <v>6763.682845703726</v>
      </c>
      <c r="J83" s="8">
        <f t="shared" si="13"/>
        <v>6763.682845703726</v>
      </c>
      <c r="K83" s="8">
        <f t="shared" si="14"/>
        <v>0.0012224087663338812</v>
      </c>
      <c r="L83" s="34">
        <f t="shared" si="15"/>
        <v>138589.712834891</v>
      </c>
      <c r="M83" s="11">
        <f t="shared" si="16"/>
        <v>24155.236996535266</v>
      </c>
      <c r="N83" s="35">
        <f t="shared" si="17"/>
        <v>162744.94983142626</v>
      </c>
    </row>
    <row r="84" spans="1:14" s="4" customFormat="1" ht="12.75">
      <c r="A84" s="29" t="s">
        <v>492</v>
      </c>
      <c r="B84" s="30" t="s">
        <v>102</v>
      </c>
      <c r="C84" s="84">
        <v>781</v>
      </c>
      <c r="D84" s="31">
        <v>3238330</v>
      </c>
      <c r="E84" s="31">
        <v>571900</v>
      </c>
      <c r="F84" s="32">
        <f t="shared" si="9"/>
        <v>4422.3390977443605</v>
      </c>
      <c r="G84" s="33">
        <f t="shared" si="10"/>
        <v>0.00023841631561904327</v>
      </c>
      <c r="H84" s="8">
        <f t="shared" si="11"/>
        <v>5.662406015037594</v>
      </c>
      <c r="I84" s="8">
        <f t="shared" si="12"/>
        <v>-3387.660902255639</v>
      </c>
      <c r="J84" s="8">
        <f t="shared" si="13"/>
        <v>0</v>
      </c>
      <c r="K84" s="8">
        <f t="shared" si="14"/>
        <v>0</v>
      </c>
      <c r="L84" s="34">
        <f t="shared" si="15"/>
        <v>17660.681961043712</v>
      </c>
      <c r="M84" s="11">
        <f t="shared" si="16"/>
        <v>0</v>
      </c>
      <c r="N84" s="35">
        <f t="shared" si="17"/>
        <v>17660.681961043712</v>
      </c>
    </row>
    <row r="85" spans="1:14" s="4" customFormat="1" ht="12.75">
      <c r="A85" s="29" t="s">
        <v>498</v>
      </c>
      <c r="B85" s="30" t="s">
        <v>262</v>
      </c>
      <c r="C85" s="83">
        <v>153</v>
      </c>
      <c r="D85" s="31">
        <v>288352</v>
      </c>
      <c r="E85" s="31">
        <v>23950</v>
      </c>
      <c r="F85" s="32">
        <f t="shared" si="9"/>
        <v>1842.0816701461379</v>
      </c>
      <c r="G85" s="33">
        <f t="shared" si="10"/>
        <v>9.930996134819771E-05</v>
      </c>
      <c r="H85" s="8">
        <f t="shared" si="11"/>
        <v>12.039749478079331</v>
      </c>
      <c r="I85" s="8">
        <f t="shared" si="12"/>
        <v>312.0816701461377</v>
      </c>
      <c r="J85" s="8">
        <f t="shared" si="13"/>
        <v>312.0816701461377</v>
      </c>
      <c r="K85" s="8">
        <f t="shared" si="14"/>
        <v>5.640290624228185E-05</v>
      </c>
      <c r="L85" s="34">
        <f t="shared" si="15"/>
        <v>7356.3826300232195</v>
      </c>
      <c r="M85" s="11">
        <f t="shared" si="16"/>
        <v>1114.541718857039</v>
      </c>
      <c r="N85" s="35">
        <f t="shared" si="17"/>
        <v>8470.924348880259</v>
      </c>
    </row>
    <row r="86" spans="1:14" s="4" customFormat="1" ht="12.75">
      <c r="A86" s="29" t="s">
        <v>492</v>
      </c>
      <c r="B86" s="30" t="s">
        <v>103</v>
      </c>
      <c r="C86" s="84">
        <v>560</v>
      </c>
      <c r="D86" s="31">
        <v>415728</v>
      </c>
      <c r="E86" s="31">
        <v>31250</v>
      </c>
      <c r="F86" s="32">
        <f t="shared" si="9"/>
        <v>7449.84576</v>
      </c>
      <c r="G86" s="33">
        <f t="shared" si="10"/>
        <v>0.00040163468670579655</v>
      </c>
      <c r="H86" s="8">
        <f t="shared" si="11"/>
        <v>13.303296</v>
      </c>
      <c r="I86" s="8">
        <f t="shared" si="12"/>
        <v>1849.8457599999997</v>
      </c>
      <c r="J86" s="8">
        <f t="shared" si="13"/>
        <v>1849.8457599999997</v>
      </c>
      <c r="K86" s="8">
        <f t="shared" si="14"/>
        <v>0.00033432491217797296</v>
      </c>
      <c r="L86" s="34">
        <f t="shared" si="15"/>
        <v>29751.07826835298</v>
      </c>
      <c r="M86" s="11">
        <f t="shared" si="16"/>
        <v>6606.38054136715</v>
      </c>
      <c r="N86" s="35">
        <f t="shared" si="17"/>
        <v>36357.45880972013</v>
      </c>
    </row>
    <row r="87" spans="1:14" s="4" customFormat="1" ht="12.75">
      <c r="A87" s="10" t="s">
        <v>490</v>
      </c>
      <c r="B87" s="30" t="s">
        <v>21</v>
      </c>
      <c r="C87" s="9">
        <v>218</v>
      </c>
      <c r="D87" s="31">
        <v>157257</v>
      </c>
      <c r="E87" s="31">
        <v>11700</v>
      </c>
      <c r="F87" s="32">
        <f t="shared" si="9"/>
        <v>2930.087692307692</v>
      </c>
      <c r="G87" s="33">
        <f t="shared" si="10"/>
        <v>0.00015796633785885393</v>
      </c>
      <c r="H87" s="8">
        <f t="shared" si="11"/>
        <v>13.44076923076923</v>
      </c>
      <c r="I87" s="8">
        <f t="shared" si="12"/>
        <v>750.0876923076924</v>
      </c>
      <c r="J87" s="8">
        <f t="shared" si="13"/>
        <v>750.0876923076924</v>
      </c>
      <c r="K87" s="8">
        <f t="shared" si="14"/>
        <v>0.00013556427637326243</v>
      </c>
      <c r="L87" s="34">
        <f t="shared" si="15"/>
        <v>11701.352091749068</v>
      </c>
      <c r="M87" s="11">
        <f t="shared" si="16"/>
        <v>2678.7988717397334</v>
      </c>
      <c r="N87" s="35">
        <f t="shared" si="17"/>
        <v>14380.1509634888</v>
      </c>
    </row>
    <row r="88" spans="1:14" s="4" customFormat="1" ht="12.75">
      <c r="A88" s="29" t="s">
        <v>491</v>
      </c>
      <c r="B88" s="30" t="s">
        <v>80</v>
      </c>
      <c r="C88" s="83">
        <v>3742</v>
      </c>
      <c r="D88" s="31">
        <v>6905232</v>
      </c>
      <c r="E88" s="31">
        <v>611350</v>
      </c>
      <c r="F88" s="32">
        <f t="shared" si="9"/>
        <v>42266.096579700665</v>
      </c>
      <c r="G88" s="33">
        <f t="shared" si="10"/>
        <v>0.002278641867890835</v>
      </c>
      <c r="H88" s="8">
        <f t="shared" si="11"/>
        <v>11.29505520569232</v>
      </c>
      <c r="I88" s="8">
        <f t="shared" si="12"/>
        <v>4846.09657970066</v>
      </c>
      <c r="J88" s="8">
        <f t="shared" si="13"/>
        <v>4846.09657970066</v>
      </c>
      <c r="K88" s="8">
        <f t="shared" si="14"/>
        <v>0.0008758410287214425</v>
      </c>
      <c r="L88" s="34">
        <f t="shared" si="15"/>
        <v>168790.33310891537</v>
      </c>
      <c r="M88" s="11">
        <f t="shared" si="16"/>
        <v>17306.933820104194</v>
      </c>
      <c r="N88" s="35">
        <f t="shared" si="17"/>
        <v>186097.26692901956</v>
      </c>
    </row>
    <row r="89" spans="1:14" s="4" customFormat="1" ht="12.75">
      <c r="A89" s="29" t="s">
        <v>493</v>
      </c>
      <c r="B89" s="30" t="s">
        <v>127</v>
      </c>
      <c r="C89" s="83">
        <v>1366</v>
      </c>
      <c r="D89" s="31">
        <v>2523578</v>
      </c>
      <c r="E89" s="31">
        <v>356800</v>
      </c>
      <c r="F89" s="32">
        <f t="shared" si="9"/>
        <v>9661.456132286996</v>
      </c>
      <c r="G89" s="33">
        <f t="shared" si="10"/>
        <v>0.0005208666101045406</v>
      </c>
      <c r="H89" s="8">
        <f t="shared" si="11"/>
        <v>7.072808295964125</v>
      </c>
      <c r="I89" s="8">
        <f t="shared" si="12"/>
        <v>-3998.5438677130046</v>
      </c>
      <c r="J89" s="8">
        <f t="shared" si="13"/>
        <v>0</v>
      </c>
      <c r="K89" s="8">
        <f t="shared" si="14"/>
        <v>0</v>
      </c>
      <c r="L89" s="34">
        <f t="shared" si="15"/>
        <v>38583.179684236755</v>
      </c>
      <c r="M89" s="11">
        <f t="shared" si="16"/>
        <v>0</v>
      </c>
      <c r="N89" s="35">
        <f t="shared" si="17"/>
        <v>38583.179684236755</v>
      </c>
    </row>
    <row r="90" spans="1:14" s="4" customFormat="1" ht="12.75">
      <c r="A90" s="10" t="s">
        <v>490</v>
      </c>
      <c r="B90" s="30" t="s">
        <v>22</v>
      </c>
      <c r="C90" s="9">
        <v>425</v>
      </c>
      <c r="D90" s="31">
        <v>283440</v>
      </c>
      <c r="E90" s="31">
        <v>25150</v>
      </c>
      <c r="F90" s="32">
        <f t="shared" si="9"/>
        <v>4789.741550695825</v>
      </c>
      <c r="G90" s="33">
        <f t="shared" si="10"/>
        <v>0.0002582236477222656</v>
      </c>
      <c r="H90" s="8">
        <f t="shared" si="11"/>
        <v>11.269980119284295</v>
      </c>
      <c r="I90" s="8">
        <f t="shared" si="12"/>
        <v>539.7415506958253</v>
      </c>
      <c r="J90" s="8">
        <f t="shared" si="13"/>
        <v>539.7415506958253</v>
      </c>
      <c r="K90" s="8">
        <f t="shared" si="14"/>
        <v>9.754815803409725E-05</v>
      </c>
      <c r="L90" s="34">
        <f t="shared" si="15"/>
        <v>19127.909536738367</v>
      </c>
      <c r="M90" s="11">
        <f t="shared" si="16"/>
        <v>1927.586696679096</v>
      </c>
      <c r="N90" s="35">
        <f t="shared" si="17"/>
        <v>21055.496233417463</v>
      </c>
    </row>
    <row r="91" spans="1:14" s="4" customFormat="1" ht="12.75">
      <c r="A91" s="10" t="s">
        <v>490</v>
      </c>
      <c r="B91" s="30" t="s">
        <v>23</v>
      </c>
      <c r="C91" s="9">
        <v>306</v>
      </c>
      <c r="D91" s="31">
        <v>235834</v>
      </c>
      <c r="E91" s="31">
        <v>17250</v>
      </c>
      <c r="F91" s="32">
        <f t="shared" si="9"/>
        <v>4183.490086956522</v>
      </c>
      <c r="G91" s="33">
        <f t="shared" si="10"/>
        <v>0.00022553953256766328</v>
      </c>
      <c r="H91" s="8">
        <f t="shared" si="11"/>
        <v>13.671536231884058</v>
      </c>
      <c r="I91" s="8">
        <f t="shared" si="12"/>
        <v>1123.4900869565217</v>
      </c>
      <c r="J91" s="8">
        <f t="shared" si="13"/>
        <v>1123.4900869565217</v>
      </c>
      <c r="K91" s="8">
        <f t="shared" si="14"/>
        <v>0.00020304975299917025</v>
      </c>
      <c r="L91" s="34">
        <f t="shared" si="15"/>
        <v>16706.834613972234</v>
      </c>
      <c r="M91" s="11">
        <f t="shared" si="16"/>
        <v>4012.3361684427427</v>
      </c>
      <c r="N91" s="35">
        <f t="shared" si="17"/>
        <v>20719.170782414978</v>
      </c>
    </row>
    <row r="92" spans="1:14" s="4" customFormat="1" ht="12.75">
      <c r="A92" s="10" t="s">
        <v>490</v>
      </c>
      <c r="B92" s="30" t="s">
        <v>24</v>
      </c>
      <c r="C92" s="9">
        <v>468</v>
      </c>
      <c r="D92" s="31">
        <v>343995</v>
      </c>
      <c r="E92" s="31">
        <v>29600</v>
      </c>
      <c r="F92" s="32">
        <f t="shared" si="9"/>
        <v>5438.8398648648645</v>
      </c>
      <c r="G92" s="33">
        <f t="shared" si="10"/>
        <v>0.0002932177142373477</v>
      </c>
      <c r="H92" s="8">
        <f t="shared" si="11"/>
        <v>11.621452702702703</v>
      </c>
      <c r="I92" s="8">
        <f t="shared" si="12"/>
        <v>758.8398648648649</v>
      </c>
      <c r="J92" s="8">
        <f t="shared" si="13"/>
        <v>758.8398648648649</v>
      </c>
      <c r="K92" s="8">
        <f t="shared" si="14"/>
        <v>0.00013714606734460438</v>
      </c>
      <c r="L92" s="34">
        <f t="shared" si="15"/>
        <v>21720.09404240779</v>
      </c>
      <c r="M92" s="11">
        <f t="shared" si="16"/>
        <v>2710.0556303985704</v>
      </c>
      <c r="N92" s="35">
        <f t="shared" si="17"/>
        <v>24430.149672806358</v>
      </c>
    </row>
    <row r="93" spans="1:14" s="4" customFormat="1" ht="12.75">
      <c r="A93" s="29" t="s">
        <v>498</v>
      </c>
      <c r="B93" s="30" t="s">
        <v>263</v>
      </c>
      <c r="C93" s="83">
        <v>1409</v>
      </c>
      <c r="D93" s="31">
        <v>822359</v>
      </c>
      <c r="E93" s="31">
        <v>66200</v>
      </c>
      <c r="F93" s="32">
        <f t="shared" si="9"/>
        <v>17503.07901812689</v>
      </c>
      <c r="G93" s="33">
        <f t="shared" si="10"/>
        <v>0.000943622711704597</v>
      </c>
      <c r="H93" s="8">
        <f t="shared" si="11"/>
        <v>12.422341389728096</v>
      </c>
      <c r="I93" s="8">
        <f t="shared" si="12"/>
        <v>3413.0790181268876</v>
      </c>
      <c r="J93" s="8">
        <f t="shared" si="13"/>
        <v>3413.0790181268876</v>
      </c>
      <c r="K93" s="8">
        <f t="shared" si="14"/>
        <v>0.000616849992397071</v>
      </c>
      <c r="L93" s="34">
        <f t="shared" si="15"/>
        <v>69898.82617455156</v>
      </c>
      <c r="M93" s="11">
        <f t="shared" si="16"/>
        <v>12189.177767719388</v>
      </c>
      <c r="N93" s="35">
        <f t="shared" si="17"/>
        <v>82088.00394227095</v>
      </c>
    </row>
    <row r="94" spans="1:14" s="4" customFormat="1" ht="12.75">
      <c r="A94" s="29" t="s">
        <v>503</v>
      </c>
      <c r="B94" s="30" t="s">
        <v>405</v>
      </c>
      <c r="C94" s="83">
        <v>332</v>
      </c>
      <c r="D94" s="31">
        <v>511532</v>
      </c>
      <c r="E94" s="31">
        <v>26400</v>
      </c>
      <c r="F94" s="32">
        <f t="shared" si="9"/>
        <v>6432.902424242424</v>
      </c>
      <c r="G94" s="33">
        <f t="shared" si="10"/>
        <v>0.0003468094284101749</v>
      </c>
      <c r="H94" s="8">
        <f t="shared" si="11"/>
        <v>19.37621212121212</v>
      </c>
      <c r="I94" s="8">
        <f t="shared" si="12"/>
        <v>3112.902424242424</v>
      </c>
      <c r="J94" s="8">
        <f t="shared" si="13"/>
        <v>3112.902424242424</v>
      </c>
      <c r="K94" s="8">
        <f t="shared" si="14"/>
        <v>0.0005625987053123</v>
      </c>
      <c r="L94" s="34">
        <f t="shared" si="15"/>
        <v>25689.898782053977</v>
      </c>
      <c r="M94" s="11">
        <f t="shared" si="16"/>
        <v>11117.15281748127</v>
      </c>
      <c r="N94" s="35">
        <f t="shared" si="17"/>
        <v>36807.05159953525</v>
      </c>
    </row>
    <row r="95" spans="1:14" s="4" customFormat="1" ht="12.75">
      <c r="A95" s="29" t="s">
        <v>491</v>
      </c>
      <c r="B95" s="37" t="s">
        <v>483</v>
      </c>
      <c r="C95" s="83">
        <v>341</v>
      </c>
      <c r="D95" s="38">
        <v>2343640</v>
      </c>
      <c r="E95" s="38">
        <v>208500</v>
      </c>
      <c r="F95" s="32">
        <f t="shared" si="9"/>
        <v>3833.0035491606714</v>
      </c>
      <c r="G95" s="33">
        <f t="shared" si="10"/>
        <v>0.00020664416810816665</v>
      </c>
      <c r="H95" s="8">
        <f t="shared" si="11"/>
        <v>11.240479616306954</v>
      </c>
      <c r="I95" s="8">
        <f t="shared" si="12"/>
        <v>423.00354916067147</v>
      </c>
      <c r="J95" s="8">
        <f t="shared" si="13"/>
        <v>423.00354916067147</v>
      </c>
      <c r="K95" s="8">
        <f t="shared" si="14"/>
        <v>7.644995462979161E-05</v>
      </c>
      <c r="L95" s="34">
        <f t="shared" si="15"/>
        <v>15307.16101617034</v>
      </c>
      <c r="M95" s="11">
        <f t="shared" si="16"/>
        <v>1510.6786071203596</v>
      </c>
      <c r="N95" s="35">
        <f t="shared" si="17"/>
        <v>16817.8396232907</v>
      </c>
    </row>
    <row r="96" spans="1:14" s="4" customFormat="1" ht="12.75">
      <c r="A96" s="29" t="s">
        <v>494</v>
      </c>
      <c r="B96" s="30" t="s">
        <v>161</v>
      </c>
      <c r="C96" s="83">
        <v>2721</v>
      </c>
      <c r="D96" s="31">
        <v>2099613</v>
      </c>
      <c r="E96" s="31">
        <v>148050</v>
      </c>
      <c r="F96" s="32">
        <f t="shared" si="9"/>
        <v>38588.63203647416</v>
      </c>
      <c r="G96" s="33">
        <f t="shared" si="10"/>
        <v>0.002080383089484871</v>
      </c>
      <c r="H96" s="8">
        <f t="shared" si="11"/>
        <v>14.18178318135765</v>
      </c>
      <c r="I96" s="8">
        <f t="shared" si="12"/>
        <v>11378.632036474166</v>
      </c>
      <c r="J96" s="8">
        <f t="shared" si="13"/>
        <v>11378.632036474166</v>
      </c>
      <c r="K96" s="8">
        <f t="shared" si="14"/>
        <v>0.002056474241560386</v>
      </c>
      <c r="L96" s="34">
        <f t="shared" si="15"/>
        <v>154104.31960215725</v>
      </c>
      <c r="M96" s="11">
        <f t="shared" si="16"/>
        <v>40636.670850406364</v>
      </c>
      <c r="N96" s="35">
        <f t="shared" si="17"/>
        <v>194740.99045256362</v>
      </c>
    </row>
    <row r="97" spans="1:14" s="4" customFormat="1" ht="12.75">
      <c r="A97" s="29" t="s">
        <v>503</v>
      </c>
      <c r="B97" s="30" t="s">
        <v>406</v>
      </c>
      <c r="C97" s="83">
        <v>1232</v>
      </c>
      <c r="D97" s="31">
        <v>1072828</v>
      </c>
      <c r="E97" s="31">
        <v>85550</v>
      </c>
      <c r="F97" s="32">
        <f t="shared" si="9"/>
        <v>15449.726428988895</v>
      </c>
      <c r="G97" s="33">
        <f t="shared" si="10"/>
        <v>0.0008329227522151036</v>
      </c>
      <c r="H97" s="8">
        <f t="shared" si="11"/>
        <v>12.540362361192285</v>
      </c>
      <c r="I97" s="8">
        <f t="shared" si="12"/>
        <v>3129.726428988895</v>
      </c>
      <c r="J97" s="8">
        <f t="shared" si="13"/>
        <v>3129.726428988895</v>
      </c>
      <c r="K97" s="8">
        <f t="shared" si="14"/>
        <v>0.0005656393284988222</v>
      </c>
      <c r="L97" s="34">
        <f t="shared" si="15"/>
        <v>61698.729748398204</v>
      </c>
      <c r="M97" s="11">
        <f t="shared" si="16"/>
        <v>11177.236625541545</v>
      </c>
      <c r="N97" s="35">
        <f t="shared" si="17"/>
        <v>72875.96637393975</v>
      </c>
    </row>
    <row r="98" spans="1:14" s="4" customFormat="1" ht="12.75">
      <c r="A98" s="29" t="s">
        <v>498</v>
      </c>
      <c r="B98" s="30" t="s">
        <v>264</v>
      </c>
      <c r="C98" s="83">
        <v>546</v>
      </c>
      <c r="D98" s="31">
        <v>484774.06</v>
      </c>
      <c r="E98" s="31">
        <v>56550</v>
      </c>
      <c r="F98" s="32">
        <f t="shared" si="9"/>
        <v>4680.577131034483</v>
      </c>
      <c r="G98" s="33">
        <f t="shared" si="10"/>
        <v>0.00025233839601336263</v>
      </c>
      <c r="H98" s="8">
        <f t="shared" si="11"/>
        <v>8.572485587975244</v>
      </c>
      <c r="I98" s="8">
        <f t="shared" si="12"/>
        <v>-779.4228689655168</v>
      </c>
      <c r="J98" s="8">
        <f t="shared" si="13"/>
        <v>0</v>
      </c>
      <c r="K98" s="8">
        <f t="shared" si="14"/>
        <v>0</v>
      </c>
      <c r="L98" s="34">
        <f t="shared" si="15"/>
        <v>18691.959679775966</v>
      </c>
      <c r="M98" s="11">
        <f t="shared" si="16"/>
        <v>0</v>
      </c>
      <c r="N98" s="35">
        <f t="shared" si="17"/>
        <v>18691.959679775966</v>
      </c>
    </row>
    <row r="99" spans="1:14" s="4" customFormat="1" ht="12.75">
      <c r="A99" s="29" t="s">
        <v>492</v>
      </c>
      <c r="B99" s="30" t="s">
        <v>104</v>
      </c>
      <c r="C99" s="86">
        <v>1352</v>
      </c>
      <c r="D99" s="31">
        <v>1006193</v>
      </c>
      <c r="E99" s="31">
        <v>90500</v>
      </c>
      <c r="F99" s="32">
        <f t="shared" si="9"/>
        <v>15031.74514917127</v>
      </c>
      <c r="G99" s="33">
        <f t="shared" si="10"/>
        <v>0.000810388623888608</v>
      </c>
      <c r="H99" s="8">
        <f t="shared" si="11"/>
        <v>11.118154696132597</v>
      </c>
      <c r="I99" s="8">
        <f t="shared" si="12"/>
        <v>1511.7451491712718</v>
      </c>
      <c r="J99" s="8">
        <f t="shared" si="13"/>
        <v>1511.7451491712718</v>
      </c>
      <c r="K99" s="8">
        <f t="shared" si="14"/>
        <v>0.0002732195706047201</v>
      </c>
      <c r="L99" s="34">
        <f t="shared" si="15"/>
        <v>60029.514818160445</v>
      </c>
      <c r="M99" s="11">
        <f t="shared" si="16"/>
        <v>5398.917008621989</v>
      </c>
      <c r="N99" s="35">
        <f t="shared" si="17"/>
        <v>65428.431826782435</v>
      </c>
    </row>
    <row r="100" spans="1:14" s="4" customFormat="1" ht="12.75">
      <c r="A100" s="29" t="s">
        <v>494</v>
      </c>
      <c r="B100" s="30" t="s">
        <v>162</v>
      </c>
      <c r="C100" s="83">
        <v>4328</v>
      </c>
      <c r="D100" s="31">
        <v>4800325</v>
      </c>
      <c r="E100" s="31">
        <v>401350</v>
      </c>
      <c r="F100" s="32">
        <f t="shared" si="9"/>
        <v>51764.81026535443</v>
      </c>
      <c r="G100" s="33">
        <f t="shared" si="10"/>
        <v>0.0027907347377498764</v>
      </c>
      <c r="H100" s="8">
        <f t="shared" si="11"/>
        <v>11.960445994767658</v>
      </c>
      <c r="I100" s="8">
        <f t="shared" si="12"/>
        <v>8484.810265354427</v>
      </c>
      <c r="J100" s="8">
        <f t="shared" si="13"/>
        <v>8484.810265354427</v>
      </c>
      <c r="K100" s="8">
        <f t="shared" si="14"/>
        <v>0.0015334702536558412</v>
      </c>
      <c r="L100" s="34">
        <f t="shared" si="15"/>
        <v>206723.5982280258</v>
      </c>
      <c r="M100" s="11">
        <f t="shared" si="16"/>
        <v>30301.923893497875</v>
      </c>
      <c r="N100" s="35">
        <f t="shared" si="17"/>
        <v>237025.52212152368</v>
      </c>
    </row>
    <row r="101" spans="1:14" s="4" customFormat="1" ht="12.75">
      <c r="A101" s="29" t="s">
        <v>498</v>
      </c>
      <c r="B101" s="30" t="s">
        <v>477</v>
      </c>
      <c r="C101" s="83">
        <v>921</v>
      </c>
      <c r="D101" s="31">
        <v>810332</v>
      </c>
      <c r="E101" s="31">
        <v>73800</v>
      </c>
      <c r="F101" s="32">
        <f t="shared" si="9"/>
        <v>10112.679837398375</v>
      </c>
      <c r="G101" s="33">
        <f t="shared" si="10"/>
        <v>0.0005451928978257829</v>
      </c>
      <c r="H101" s="8">
        <f t="shared" si="11"/>
        <v>10.98010840108401</v>
      </c>
      <c r="I101" s="8">
        <f t="shared" si="12"/>
        <v>902.6798373983731</v>
      </c>
      <c r="J101" s="8">
        <f t="shared" si="13"/>
        <v>902.6798373983731</v>
      </c>
      <c r="K101" s="8">
        <f t="shared" si="14"/>
        <v>0.0001631424434883901</v>
      </c>
      <c r="L101" s="34">
        <f t="shared" si="15"/>
        <v>40385.14877189003</v>
      </c>
      <c r="M101" s="11">
        <f t="shared" si="16"/>
        <v>3223.7533754560573</v>
      </c>
      <c r="N101" s="35">
        <f t="shared" si="17"/>
        <v>43608.90214734609</v>
      </c>
    </row>
    <row r="102" spans="1:14" s="4" customFormat="1" ht="12.75">
      <c r="A102" s="29" t="s">
        <v>494</v>
      </c>
      <c r="B102" s="30" t="s">
        <v>163</v>
      </c>
      <c r="C102" s="83">
        <v>3486</v>
      </c>
      <c r="D102" s="31">
        <v>2142918</v>
      </c>
      <c r="E102" s="31">
        <v>177850</v>
      </c>
      <c r="F102" s="32">
        <f t="shared" si="9"/>
        <v>42002.87966263705</v>
      </c>
      <c r="G102" s="33">
        <f t="shared" si="10"/>
        <v>0.002264451366848769</v>
      </c>
      <c r="H102" s="8">
        <f t="shared" si="11"/>
        <v>12.049018836097835</v>
      </c>
      <c r="I102" s="8">
        <f t="shared" si="12"/>
        <v>7142.879662637052</v>
      </c>
      <c r="J102" s="8">
        <f t="shared" si="13"/>
        <v>7142.879662637052</v>
      </c>
      <c r="K102" s="8">
        <f t="shared" si="14"/>
        <v>0.0012909414760660703</v>
      </c>
      <c r="L102" s="34">
        <f t="shared" si="15"/>
        <v>167739.17213815264</v>
      </c>
      <c r="M102" s="11">
        <f t="shared" si="16"/>
        <v>25509.467996170977</v>
      </c>
      <c r="N102" s="35">
        <f t="shared" si="17"/>
        <v>193248.64013432362</v>
      </c>
    </row>
    <row r="103" spans="1:14" s="4" customFormat="1" ht="12.75">
      <c r="A103" s="29" t="s">
        <v>503</v>
      </c>
      <c r="B103" s="30" t="s">
        <v>407</v>
      </c>
      <c r="C103" s="83">
        <v>24</v>
      </c>
      <c r="D103" s="31">
        <v>0</v>
      </c>
      <c r="E103" s="31">
        <v>4800</v>
      </c>
      <c r="F103" s="32">
        <f t="shared" si="9"/>
        <v>0</v>
      </c>
      <c r="G103" s="33">
        <f t="shared" si="10"/>
        <v>0</v>
      </c>
      <c r="H103" s="8">
        <f t="shared" si="11"/>
        <v>0</v>
      </c>
      <c r="I103" s="8">
        <f t="shared" si="12"/>
        <v>-240</v>
      </c>
      <c r="J103" s="8">
        <f t="shared" si="13"/>
        <v>0</v>
      </c>
      <c r="K103" s="8">
        <f t="shared" si="14"/>
        <v>0</v>
      </c>
      <c r="L103" s="34">
        <f t="shared" si="15"/>
        <v>0</v>
      </c>
      <c r="M103" s="11">
        <f t="shared" si="16"/>
        <v>0</v>
      </c>
      <c r="N103" s="35">
        <f t="shared" si="17"/>
        <v>0</v>
      </c>
    </row>
    <row r="104" spans="1:14" s="4" customFormat="1" ht="12.75">
      <c r="A104" s="29" t="s">
        <v>503</v>
      </c>
      <c r="B104" s="30" t="s">
        <v>408</v>
      </c>
      <c r="C104" s="83">
        <v>486</v>
      </c>
      <c r="D104" s="31">
        <v>649021</v>
      </c>
      <c r="E104" s="31">
        <v>42400</v>
      </c>
      <c r="F104" s="32">
        <f t="shared" si="9"/>
        <v>7439.250141509434</v>
      </c>
      <c r="G104" s="33">
        <f t="shared" si="10"/>
        <v>0.000401063457709921</v>
      </c>
      <c r="H104" s="8">
        <f t="shared" si="11"/>
        <v>15.307099056603773</v>
      </c>
      <c r="I104" s="8">
        <f t="shared" si="12"/>
        <v>2579.250141509434</v>
      </c>
      <c r="J104" s="8">
        <f t="shared" si="13"/>
        <v>2579.250141509434</v>
      </c>
      <c r="K104" s="8">
        <f t="shared" si="14"/>
        <v>0.0004661510682086089</v>
      </c>
      <c r="L104" s="34">
        <f t="shared" si="15"/>
        <v>29708.764496340817</v>
      </c>
      <c r="M104" s="11">
        <f t="shared" si="16"/>
        <v>9211.31281031041</v>
      </c>
      <c r="N104" s="35">
        <f t="shared" si="17"/>
        <v>38920.07730665123</v>
      </c>
    </row>
    <row r="105" spans="1:14" s="4" customFormat="1" ht="12.75">
      <c r="A105" s="29" t="s">
        <v>503</v>
      </c>
      <c r="B105" s="30" t="s">
        <v>409</v>
      </c>
      <c r="C105" s="83">
        <v>560</v>
      </c>
      <c r="D105" s="31">
        <v>504764</v>
      </c>
      <c r="E105" s="31">
        <v>36300</v>
      </c>
      <c r="F105" s="32">
        <f t="shared" si="9"/>
        <v>7786.992837465565</v>
      </c>
      <c r="G105" s="33">
        <f t="shared" si="10"/>
        <v>0.0004198108966830159</v>
      </c>
      <c r="H105" s="8">
        <f t="shared" si="11"/>
        <v>13.90534435261708</v>
      </c>
      <c r="I105" s="8">
        <f t="shared" si="12"/>
        <v>2186.9928374655647</v>
      </c>
      <c r="J105" s="8">
        <f t="shared" si="13"/>
        <v>2186.9928374655647</v>
      </c>
      <c r="K105" s="8">
        <f t="shared" si="14"/>
        <v>0.000395257920487128</v>
      </c>
      <c r="L105" s="34">
        <f t="shared" si="15"/>
        <v>31097.480517843913</v>
      </c>
      <c r="M105" s="11">
        <f t="shared" si="16"/>
        <v>7810.438706815124</v>
      </c>
      <c r="N105" s="35">
        <f t="shared" si="17"/>
        <v>38907.91922465904</v>
      </c>
    </row>
    <row r="106" spans="1:14" s="4" customFormat="1" ht="12.75">
      <c r="A106" s="29" t="s">
        <v>503</v>
      </c>
      <c r="B106" s="30" t="s">
        <v>410</v>
      </c>
      <c r="C106" s="83">
        <v>154</v>
      </c>
      <c r="D106" s="31">
        <v>288089</v>
      </c>
      <c r="E106" s="31">
        <v>23000</v>
      </c>
      <c r="F106" s="32">
        <f t="shared" si="9"/>
        <v>1928.9437391304348</v>
      </c>
      <c r="G106" s="33">
        <f t="shared" si="10"/>
        <v>0.00010399285291226754</v>
      </c>
      <c r="H106" s="8">
        <f t="shared" si="11"/>
        <v>12.525608695652174</v>
      </c>
      <c r="I106" s="8">
        <f t="shared" si="12"/>
        <v>388.94373913043484</v>
      </c>
      <c r="J106" s="8">
        <f t="shared" si="13"/>
        <v>388.94373913043484</v>
      </c>
      <c r="K106" s="8">
        <f t="shared" si="14"/>
        <v>7.029428303630842E-05</v>
      </c>
      <c r="L106" s="34">
        <f t="shared" si="15"/>
        <v>7703.267692634622</v>
      </c>
      <c r="M106" s="11">
        <f t="shared" si="16"/>
        <v>1389.0403218687195</v>
      </c>
      <c r="N106" s="35">
        <f t="shared" si="17"/>
        <v>9092.308014503342</v>
      </c>
    </row>
    <row r="107" spans="1:14" s="4" customFormat="1" ht="12.75">
      <c r="A107" s="29" t="s">
        <v>492</v>
      </c>
      <c r="B107" s="30" t="s">
        <v>105</v>
      </c>
      <c r="C107" s="84">
        <v>166</v>
      </c>
      <c r="D107" s="31">
        <v>388798</v>
      </c>
      <c r="E107" s="31">
        <v>38800</v>
      </c>
      <c r="F107" s="32">
        <f t="shared" si="9"/>
        <v>1663.4141237113402</v>
      </c>
      <c r="G107" s="33">
        <f t="shared" si="10"/>
        <v>8.967767011042135E-05</v>
      </c>
      <c r="H107" s="8">
        <f t="shared" si="11"/>
        <v>10.020567010309279</v>
      </c>
      <c r="I107" s="8">
        <f t="shared" si="12"/>
        <v>3.4141237113402383</v>
      </c>
      <c r="J107" s="8">
        <f t="shared" si="13"/>
        <v>3.4141237113402383</v>
      </c>
      <c r="K107" s="8">
        <f t="shared" si="14"/>
        <v>6.170388010936438E-07</v>
      </c>
      <c r="L107" s="34">
        <f t="shared" si="15"/>
        <v>6642.87092397734</v>
      </c>
      <c r="M107" s="11">
        <f t="shared" si="16"/>
        <v>12.192908695489482</v>
      </c>
      <c r="N107" s="35">
        <f t="shared" si="17"/>
        <v>6655.063832672829</v>
      </c>
    </row>
    <row r="108" spans="1:14" s="4" customFormat="1" ht="12.75">
      <c r="A108" s="29" t="s">
        <v>498</v>
      </c>
      <c r="B108" s="30" t="s">
        <v>265</v>
      </c>
      <c r="C108" s="83">
        <v>2198</v>
      </c>
      <c r="D108" s="31">
        <v>1599536</v>
      </c>
      <c r="E108" s="31">
        <v>108450</v>
      </c>
      <c r="F108" s="32">
        <f t="shared" si="9"/>
        <v>32418.44285846012</v>
      </c>
      <c r="G108" s="33">
        <f t="shared" si="10"/>
        <v>0.0017477370083092026</v>
      </c>
      <c r="H108" s="8">
        <f t="shared" si="11"/>
        <v>14.74906408483172</v>
      </c>
      <c r="I108" s="8">
        <f t="shared" si="12"/>
        <v>10438.44285846012</v>
      </c>
      <c r="J108" s="8">
        <f t="shared" si="13"/>
        <v>10438.44285846012</v>
      </c>
      <c r="K108" s="8">
        <f t="shared" si="14"/>
        <v>0.0018865526885492707</v>
      </c>
      <c r="L108" s="34">
        <f t="shared" si="15"/>
        <v>129463.57037332485</v>
      </c>
      <c r="M108" s="11">
        <f t="shared" si="16"/>
        <v>37278.95983192882</v>
      </c>
      <c r="N108" s="35">
        <f t="shared" si="17"/>
        <v>166742.5302052537</v>
      </c>
    </row>
    <row r="109" spans="1:14" s="4" customFormat="1" ht="12.75">
      <c r="A109" s="29" t="s">
        <v>498</v>
      </c>
      <c r="B109" s="30" t="s">
        <v>266</v>
      </c>
      <c r="C109" s="83">
        <v>2878</v>
      </c>
      <c r="D109" s="31">
        <v>1412382</v>
      </c>
      <c r="E109" s="31">
        <v>141500</v>
      </c>
      <c r="F109" s="32">
        <f t="shared" si="9"/>
        <v>28726.751915194345</v>
      </c>
      <c r="G109" s="33">
        <f t="shared" si="10"/>
        <v>0.0015487112588937978</v>
      </c>
      <c r="H109" s="8">
        <f t="shared" si="11"/>
        <v>9.981498233215548</v>
      </c>
      <c r="I109" s="8">
        <f t="shared" si="12"/>
        <v>-53.24808480565167</v>
      </c>
      <c r="J109" s="8">
        <f t="shared" si="13"/>
        <v>0</v>
      </c>
      <c r="K109" s="8">
        <f t="shared" si="14"/>
        <v>0</v>
      </c>
      <c r="L109" s="34">
        <f t="shared" si="15"/>
        <v>114720.74351033354</v>
      </c>
      <c r="M109" s="11">
        <f t="shared" si="16"/>
        <v>0</v>
      </c>
      <c r="N109" s="35">
        <f t="shared" si="17"/>
        <v>114720.74351033354</v>
      </c>
    </row>
    <row r="110" spans="1:14" s="4" customFormat="1" ht="12.75">
      <c r="A110" s="29" t="s">
        <v>504</v>
      </c>
      <c r="B110" s="30" t="s">
        <v>446</v>
      </c>
      <c r="C110" s="83">
        <v>1403</v>
      </c>
      <c r="D110" s="31">
        <v>1685440</v>
      </c>
      <c r="E110" s="31">
        <v>139150</v>
      </c>
      <c r="F110" s="32">
        <f t="shared" si="9"/>
        <v>16993.692561983473</v>
      </c>
      <c r="G110" s="33">
        <f t="shared" si="10"/>
        <v>0.0009161607646635167</v>
      </c>
      <c r="H110" s="8">
        <f t="shared" si="11"/>
        <v>12.112396694214876</v>
      </c>
      <c r="I110" s="8">
        <f t="shared" si="12"/>
        <v>2963.6925619834715</v>
      </c>
      <c r="J110" s="8">
        <f t="shared" si="13"/>
        <v>2963.6925619834715</v>
      </c>
      <c r="K110" s="8">
        <f t="shared" si="14"/>
        <v>0.0005356318223567114</v>
      </c>
      <c r="L110" s="34">
        <f t="shared" si="15"/>
        <v>67864.58320982718</v>
      </c>
      <c r="M110" s="11">
        <f t="shared" si="16"/>
        <v>10584.277508673027</v>
      </c>
      <c r="N110" s="35">
        <f t="shared" si="17"/>
        <v>78448.8607185002</v>
      </c>
    </row>
    <row r="111" spans="1:14" s="4" customFormat="1" ht="12.75">
      <c r="A111" s="29" t="s">
        <v>501</v>
      </c>
      <c r="B111" s="30" t="s">
        <v>348</v>
      </c>
      <c r="C111" s="83">
        <v>1314</v>
      </c>
      <c r="D111" s="31">
        <v>1035850</v>
      </c>
      <c r="E111" s="31">
        <v>83050</v>
      </c>
      <c r="F111" s="32">
        <f t="shared" si="9"/>
        <v>16389.005418422636</v>
      </c>
      <c r="G111" s="33">
        <f t="shared" si="10"/>
        <v>0.000883560984844843</v>
      </c>
      <c r="H111" s="8">
        <f t="shared" si="11"/>
        <v>12.47260686333534</v>
      </c>
      <c r="I111" s="8">
        <f t="shared" si="12"/>
        <v>3249.005418422637</v>
      </c>
      <c r="J111" s="8">
        <f t="shared" si="13"/>
        <v>3249.005418422637</v>
      </c>
      <c r="K111" s="8">
        <f t="shared" si="14"/>
        <v>0.0005871967677888488</v>
      </c>
      <c r="L111" s="34">
        <f t="shared" si="15"/>
        <v>65449.75542472881</v>
      </c>
      <c r="M111" s="11">
        <f t="shared" si="16"/>
        <v>11603.219381416831</v>
      </c>
      <c r="N111" s="35">
        <f t="shared" si="17"/>
        <v>77052.97480614565</v>
      </c>
    </row>
    <row r="112" spans="1:14" s="4" customFormat="1" ht="12.75">
      <c r="A112" s="29" t="s">
        <v>493</v>
      </c>
      <c r="B112" s="30" t="s">
        <v>128</v>
      </c>
      <c r="C112" s="83">
        <v>141</v>
      </c>
      <c r="D112" s="31">
        <v>1313183</v>
      </c>
      <c r="E112" s="31">
        <v>202150</v>
      </c>
      <c r="F112" s="32">
        <f t="shared" si="9"/>
        <v>915.947578530794</v>
      </c>
      <c r="G112" s="33">
        <f t="shared" si="10"/>
        <v>4.938039398310287E-05</v>
      </c>
      <c r="H112" s="8">
        <f t="shared" si="11"/>
        <v>6.496082117239673</v>
      </c>
      <c r="I112" s="8">
        <f t="shared" si="12"/>
        <v>-494.052421469206</v>
      </c>
      <c r="J112" s="8">
        <f t="shared" si="13"/>
        <v>0</v>
      </c>
      <c r="K112" s="8">
        <f t="shared" si="14"/>
        <v>0</v>
      </c>
      <c r="L112" s="34">
        <f t="shared" si="15"/>
        <v>3657.8513134986083</v>
      </c>
      <c r="M112" s="11">
        <f t="shared" si="16"/>
        <v>0</v>
      </c>
      <c r="N112" s="35">
        <f t="shared" si="17"/>
        <v>3657.8513134986083</v>
      </c>
    </row>
    <row r="113" spans="1:14" s="4" customFormat="1" ht="12.75">
      <c r="A113" s="29" t="s">
        <v>503</v>
      </c>
      <c r="B113" s="30" t="s">
        <v>411</v>
      </c>
      <c r="C113" s="83">
        <v>105</v>
      </c>
      <c r="D113" s="31">
        <v>185715</v>
      </c>
      <c r="E113" s="31">
        <v>16950</v>
      </c>
      <c r="F113" s="32">
        <f t="shared" si="9"/>
        <v>1150.4469026548672</v>
      </c>
      <c r="G113" s="33">
        <f t="shared" si="10"/>
        <v>6.20226775432518E-05</v>
      </c>
      <c r="H113" s="8">
        <f t="shared" si="11"/>
        <v>10.956637168141594</v>
      </c>
      <c r="I113" s="8">
        <f t="shared" si="12"/>
        <v>100.44690265486734</v>
      </c>
      <c r="J113" s="8">
        <f t="shared" si="13"/>
        <v>100.44690265486734</v>
      </c>
      <c r="K113" s="8">
        <f t="shared" si="14"/>
        <v>1.8153892954101172E-05</v>
      </c>
      <c r="L113" s="34">
        <f t="shared" si="15"/>
        <v>4594.328117266849</v>
      </c>
      <c r="M113" s="11">
        <f t="shared" si="16"/>
        <v>358.7274558175683</v>
      </c>
      <c r="N113" s="35">
        <f t="shared" si="17"/>
        <v>4953.055573084418</v>
      </c>
    </row>
    <row r="114" spans="1:14" s="4" customFormat="1" ht="12.75">
      <c r="A114" s="10" t="s">
        <v>490</v>
      </c>
      <c r="B114" s="30" t="s">
        <v>25</v>
      </c>
      <c r="C114" s="9">
        <v>269</v>
      </c>
      <c r="D114" s="31">
        <v>232417</v>
      </c>
      <c r="E114" s="31">
        <v>15150</v>
      </c>
      <c r="F114" s="32">
        <f t="shared" si="9"/>
        <v>4126.744092409241</v>
      </c>
      <c r="G114" s="33">
        <f t="shared" si="10"/>
        <v>0.0002224802531575878</v>
      </c>
      <c r="H114" s="8">
        <f t="shared" si="11"/>
        <v>15.34105610561056</v>
      </c>
      <c r="I114" s="8">
        <f t="shared" si="12"/>
        <v>1436.7440924092407</v>
      </c>
      <c r="J114" s="8">
        <f t="shared" si="13"/>
        <v>1436.7440924092407</v>
      </c>
      <c r="K114" s="8">
        <f t="shared" si="14"/>
        <v>0.00025966453685140805</v>
      </c>
      <c r="L114" s="34">
        <f t="shared" si="15"/>
        <v>16480.21857659649</v>
      </c>
      <c r="M114" s="11">
        <f t="shared" si="16"/>
        <v>5131.0646650976005</v>
      </c>
      <c r="N114" s="35">
        <f t="shared" si="17"/>
        <v>21611.28324169409</v>
      </c>
    </row>
    <row r="115" spans="1:14" s="4" customFormat="1" ht="12.75">
      <c r="A115" s="29" t="s">
        <v>491</v>
      </c>
      <c r="B115" s="30" t="s">
        <v>81</v>
      </c>
      <c r="C115" s="83">
        <v>7211</v>
      </c>
      <c r="D115" s="31">
        <v>16756984</v>
      </c>
      <c r="E115" s="31">
        <v>1068500</v>
      </c>
      <c r="F115" s="32">
        <f t="shared" si="9"/>
        <v>113088.0782629855</v>
      </c>
      <c r="G115" s="33">
        <f t="shared" si="10"/>
        <v>0.006096783255189807</v>
      </c>
      <c r="H115" s="8">
        <f t="shared" si="11"/>
        <v>15.682717828731867</v>
      </c>
      <c r="I115" s="8">
        <f t="shared" si="12"/>
        <v>40978.078262985495</v>
      </c>
      <c r="J115" s="8">
        <f t="shared" si="13"/>
        <v>40978.078262985495</v>
      </c>
      <c r="K115" s="8">
        <f t="shared" si="14"/>
        <v>0.007406018768015951</v>
      </c>
      <c r="L115" s="34">
        <f t="shared" si="15"/>
        <v>451619.0503814819</v>
      </c>
      <c r="M115" s="11">
        <f t="shared" si="16"/>
        <v>146345.59524530714</v>
      </c>
      <c r="N115" s="35">
        <f t="shared" si="17"/>
        <v>597964.645626789</v>
      </c>
    </row>
    <row r="116" spans="1:14" s="4" customFormat="1" ht="12.75">
      <c r="A116" s="29" t="s">
        <v>495</v>
      </c>
      <c r="B116" s="30" t="s">
        <v>188</v>
      </c>
      <c r="C116" s="83">
        <v>1534</v>
      </c>
      <c r="D116" s="31">
        <v>3243341</v>
      </c>
      <c r="E116" s="31">
        <v>267000</v>
      </c>
      <c r="F116" s="32">
        <f t="shared" si="9"/>
        <v>18634.02656928839</v>
      </c>
      <c r="G116" s="33">
        <f t="shared" si="10"/>
        <v>0.0010045941438690446</v>
      </c>
      <c r="H116" s="8">
        <f t="shared" si="11"/>
        <v>12.14734456928839</v>
      </c>
      <c r="I116" s="8">
        <f t="shared" si="12"/>
        <v>3294.026569288389</v>
      </c>
      <c r="J116" s="8">
        <f t="shared" si="13"/>
        <v>3294.026569288389</v>
      </c>
      <c r="K116" s="8">
        <f t="shared" si="14"/>
        <v>0.0005953334960690184</v>
      </c>
      <c r="L116" s="34">
        <f t="shared" si="15"/>
        <v>74415.28331956606</v>
      </c>
      <c r="M116" s="11">
        <f t="shared" si="16"/>
        <v>11764.004059502347</v>
      </c>
      <c r="N116" s="35">
        <f t="shared" si="17"/>
        <v>86179.28737906841</v>
      </c>
    </row>
    <row r="117" spans="1:14" s="4" customFormat="1" ht="12.75">
      <c r="A117" s="29" t="s">
        <v>503</v>
      </c>
      <c r="B117" s="30" t="s">
        <v>412</v>
      </c>
      <c r="C117" s="83">
        <v>507</v>
      </c>
      <c r="D117" s="31">
        <v>806266.1</v>
      </c>
      <c r="E117" s="31">
        <v>74400</v>
      </c>
      <c r="F117" s="32">
        <f t="shared" si="9"/>
        <v>5494.313342741935</v>
      </c>
      <c r="G117" s="33">
        <f t="shared" si="10"/>
        <v>0.000296208389967477</v>
      </c>
      <c r="H117" s="8">
        <f t="shared" si="11"/>
        <v>10.83690994623656</v>
      </c>
      <c r="I117" s="8">
        <f t="shared" si="12"/>
        <v>424.31334274193574</v>
      </c>
      <c r="J117" s="8">
        <f t="shared" si="13"/>
        <v>424.31334274193574</v>
      </c>
      <c r="K117" s="8">
        <f t="shared" si="14"/>
        <v>7.668667524374563E-05</v>
      </c>
      <c r="L117" s="34">
        <f t="shared" si="15"/>
        <v>21941.628264095954</v>
      </c>
      <c r="M117" s="11">
        <f t="shared" si="16"/>
        <v>1515.3562916146993</v>
      </c>
      <c r="N117" s="35">
        <f t="shared" si="17"/>
        <v>23456.984555710653</v>
      </c>
    </row>
    <row r="118" spans="1:14" s="4" customFormat="1" ht="12.75">
      <c r="A118" s="10" t="s">
        <v>490</v>
      </c>
      <c r="B118" s="30" t="s">
        <v>26</v>
      </c>
      <c r="C118" s="9">
        <v>103</v>
      </c>
      <c r="D118" s="31">
        <v>124140</v>
      </c>
      <c r="E118" s="31">
        <v>11450</v>
      </c>
      <c r="F118" s="32">
        <f t="shared" si="9"/>
        <v>1116.7179039301311</v>
      </c>
      <c r="G118" s="33">
        <f t="shared" si="10"/>
        <v>6.020428609299584E-05</v>
      </c>
      <c r="H118" s="8">
        <f t="shared" si="11"/>
        <v>10.841921397379913</v>
      </c>
      <c r="I118" s="8">
        <f t="shared" si="12"/>
        <v>86.71790393013106</v>
      </c>
      <c r="J118" s="8">
        <f t="shared" si="13"/>
        <v>86.71790393013106</v>
      </c>
      <c r="K118" s="8">
        <f t="shared" si="14"/>
        <v>1.5672634033931004E-05</v>
      </c>
      <c r="L118" s="34">
        <f t="shared" si="15"/>
        <v>4459.630821067685</v>
      </c>
      <c r="M118" s="11">
        <f t="shared" si="16"/>
        <v>309.6968868972967</v>
      </c>
      <c r="N118" s="35">
        <f t="shared" si="17"/>
        <v>4769.3277079649815</v>
      </c>
    </row>
    <row r="119" spans="1:14" s="4" customFormat="1" ht="12.75">
      <c r="A119" s="29" t="s">
        <v>492</v>
      </c>
      <c r="B119" s="30" t="s">
        <v>106</v>
      </c>
      <c r="C119" s="84">
        <v>309</v>
      </c>
      <c r="D119" s="31">
        <v>1143220</v>
      </c>
      <c r="E119" s="31">
        <v>125200</v>
      </c>
      <c r="F119" s="32">
        <f t="shared" si="9"/>
        <v>2821.525399361022</v>
      </c>
      <c r="G119" s="33">
        <f t="shared" si="10"/>
        <v>0.00015211354789240787</v>
      </c>
      <c r="H119" s="8">
        <f t="shared" si="11"/>
        <v>9.13115015974441</v>
      </c>
      <c r="I119" s="8">
        <f t="shared" si="12"/>
        <v>-268.47460063897745</v>
      </c>
      <c r="J119" s="8">
        <f t="shared" si="13"/>
        <v>0</v>
      </c>
      <c r="K119" s="8">
        <f t="shared" si="14"/>
        <v>0</v>
      </c>
      <c r="L119" s="34">
        <f t="shared" si="15"/>
        <v>11267.806837458025</v>
      </c>
      <c r="M119" s="11">
        <f t="shared" si="16"/>
        <v>0</v>
      </c>
      <c r="N119" s="35">
        <f t="shared" si="17"/>
        <v>11267.806837458025</v>
      </c>
    </row>
    <row r="120" spans="1:14" s="4" customFormat="1" ht="12.75">
      <c r="A120" s="29" t="s">
        <v>496</v>
      </c>
      <c r="B120" s="30" t="s">
        <v>207</v>
      </c>
      <c r="C120" s="83">
        <v>2218</v>
      </c>
      <c r="D120" s="31">
        <v>4677801</v>
      </c>
      <c r="E120" s="31">
        <v>353600</v>
      </c>
      <c r="F120" s="32">
        <f t="shared" si="9"/>
        <v>29342.088851809956</v>
      </c>
      <c r="G120" s="33">
        <f t="shared" si="10"/>
        <v>0.0015818851883572873</v>
      </c>
      <c r="H120" s="8">
        <f t="shared" si="11"/>
        <v>13.229075226244344</v>
      </c>
      <c r="I120" s="8">
        <f t="shared" si="12"/>
        <v>7162.0888518099555</v>
      </c>
      <c r="J120" s="8">
        <f t="shared" si="13"/>
        <v>7162.0888518099555</v>
      </c>
      <c r="K120" s="8">
        <f t="shared" si="14"/>
        <v>0.001294413176584086</v>
      </c>
      <c r="L120" s="34">
        <f t="shared" si="15"/>
        <v>117178.10141443324</v>
      </c>
      <c r="M120" s="11">
        <f t="shared" si="16"/>
        <v>25578.070047385943</v>
      </c>
      <c r="N120" s="35">
        <f t="shared" si="17"/>
        <v>142756.17146181918</v>
      </c>
    </row>
    <row r="121" spans="1:14" s="4" customFormat="1" ht="12.75">
      <c r="A121" s="29" t="s">
        <v>503</v>
      </c>
      <c r="B121" s="30" t="s">
        <v>413</v>
      </c>
      <c r="C121" s="83">
        <v>589</v>
      </c>
      <c r="D121" s="31">
        <v>732027</v>
      </c>
      <c r="E121" s="31">
        <v>56600</v>
      </c>
      <c r="F121" s="32">
        <f t="shared" si="9"/>
        <v>7617.736802120141</v>
      </c>
      <c r="G121" s="33">
        <f t="shared" si="10"/>
        <v>0.00041068599706509085</v>
      </c>
      <c r="H121" s="8">
        <f t="shared" si="11"/>
        <v>12.93333922261484</v>
      </c>
      <c r="I121" s="8">
        <f t="shared" si="12"/>
        <v>1727.736802120141</v>
      </c>
      <c r="J121" s="8">
        <f t="shared" si="13"/>
        <v>1727.736802120141</v>
      </c>
      <c r="K121" s="8">
        <f t="shared" si="14"/>
        <v>0.00031225600919044627</v>
      </c>
      <c r="L121" s="34">
        <f t="shared" si="15"/>
        <v>30421.55383195333</v>
      </c>
      <c r="M121" s="11">
        <f t="shared" si="16"/>
        <v>6170.291078825084</v>
      </c>
      <c r="N121" s="35">
        <f t="shared" si="17"/>
        <v>36591.84491077841</v>
      </c>
    </row>
    <row r="122" spans="1:14" s="4" customFormat="1" ht="12.75">
      <c r="A122" s="29" t="s">
        <v>504</v>
      </c>
      <c r="B122" s="30" t="s">
        <v>447</v>
      </c>
      <c r="C122" s="83">
        <v>1965</v>
      </c>
      <c r="D122" s="31">
        <v>2657936</v>
      </c>
      <c r="E122" s="31">
        <v>207900</v>
      </c>
      <c r="F122" s="32">
        <f t="shared" si="9"/>
        <v>25121.905916305917</v>
      </c>
      <c r="G122" s="33">
        <f t="shared" si="10"/>
        <v>0.0013543674778238664</v>
      </c>
      <c r="H122" s="8">
        <f t="shared" si="11"/>
        <v>12.784684944684944</v>
      </c>
      <c r="I122" s="8">
        <f t="shared" si="12"/>
        <v>5471.905916305915</v>
      </c>
      <c r="J122" s="8">
        <f t="shared" si="13"/>
        <v>5471.905916305915</v>
      </c>
      <c r="K122" s="8">
        <f t="shared" si="14"/>
        <v>0.0009889443241554937</v>
      </c>
      <c r="L122" s="34">
        <f t="shared" si="15"/>
        <v>100324.73332256173</v>
      </c>
      <c r="M122" s="11">
        <f t="shared" si="16"/>
        <v>19541.89562792261</v>
      </c>
      <c r="N122" s="35">
        <f t="shared" si="17"/>
        <v>119866.62895048434</v>
      </c>
    </row>
    <row r="123" spans="1:14" s="4" customFormat="1" ht="12.75">
      <c r="A123" s="29" t="s">
        <v>503</v>
      </c>
      <c r="B123" s="30" t="s">
        <v>414</v>
      </c>
      <c r="C123" s="83">
        <v>57</v>
      </c>
      <c r="D123" s="31">
        <v>228688</v>
      </c>
      <c r="E123" s="31">
        <v>51400</v>
      </c>
      <c r="F123" s="32">
        <f t="shared" si="9"/>
        <v>253.60342412451362</v>
      </c>
      <c r="G123" s="33">
        <f t="shared" si="10"/>
        <v>1.3672220214632508E-05</v>
      </c>
      <c r="H123" s="8">
        <f t="shared" si="11"/>
        <v>4.449182879377432</v>
      </c>
      <c r="I123" s="8">
        <f t="shared" si="12"/>
        <v>-316.3965758754864</v>
      </c>
      <c r="J123" s="8">
        <f t="shared" si="13"/>
        <v>0</v>
      </c>
      <c r="K123" s="8">
        <f t="shared" si="14"/>
        <v>0</v>
      </c>
      <c r="L123" s="34">
        <f t="shared" si="15"/>
        <v>1012.76933285807</v>
      </c>
      <c r="M123" s="11">
        <f t="shared" si="16"/>
        <v>0</v>
      </c>
      <c r="N123" s="35">
        <f t="shared" si="17"/>
        <v>1012.76933285807</v>
      </c>
    </row>
    <row r="124" spans="1:14" s="4" customFormat="1" ht="12.75">
      <c r="A124" s="29" t="s">
        <v>493</v>
      </c>
      <c r="B124" s="30" t="s">
        <v>129</v>
      </c>
      <c r="C124" s="83">
        <v>1681</v>
      </c>
      <c r="D124" s="31">
        <v>2835361</v>
      </c>
      <c r="E124" s="31">
        <v>243950</v>
      </c>
      <c r="F124" s="32">
        <f t="shared" si="9"/>
        <v>19537.78168067227</v>
      </c>
      <c r="G124" s="33">
        <f t="shared" si="10"/>
        <v>0.0010533172198511475</v>
      </c>
      <c r="H124" s="8">
        <f t="shared" si="11"/>
        <v>11.622713670834187</v>
      </c>
      <c r="I124" s="8">
        <f t="shared" si="12"/>
        <v>2727.781680672269</v>
      </c>
      <c r="J124" s="8">
        <f t="shared" si="13"/>
        <v>2727.781680672269</v>
      </c>
      <c r="K124" s="8">
        <f t="shared" si="14"/>
        <v>0.0004929953569920554</v>
      </c>
      <c r="L124" s="34">
        <f t="shared" si="15"/>
        <v>78024.44382038774</v>
      </c>
      <c r="M124" s="11">
        <f t="shared" si="16"/>
        <v>9741.765614172644</v>
      </c>
      <c r="N124" s="35">
        <f t="shared" si="17"/>
        <v>87766.20943456038</v>
      </c>
    </row>
    <row r="125" spans="1:14" s="4" customFormat="1" ht="12.75">
      <c r="A125" s="29" t="s">
        <v>493</v>
      </c>
      <c r="B125" s="30" t="s">
        <v>130</v>
      </c>
      <c r="C125" s="83">
        <v>1975</v>
      </c>
      <c r="D125" s="31">
        <v>4457927</v>
      </c>
      <c r="E125" s="31">
        <v>545950</v>
      </c>
      <c r="F125" s="32">
        <f t="shared" si="9"/>
        <v>16126.762203498489</v>
      </c>
      <c r="G125" s="33">
        <f t="shared" si="10"/>
        <v>0.0008694229778498122</v>
      </c>
      <c r="H125" s="8">
        <f t="shared" si="11"/>
        <v>8.16544921696126</v>
      </c>
      <c r="I125" s="8">
        <f t="shared" si="12"/>
        <v>-3623.237796501511</v>
      </c>
      <c r="J125" s="8">
        <f t="shared" si="13"/>
        <v>0</v>
      </c>
      <c r="K125" s="8">
        <f t="shared" si="14"/>
        <v>0</v>
      </c>
      <c r="L125" s="34">
        <f t="shared" si="15"/>
        <v>64402.482949042984</v>
      </c>
      <c r="M125" s="11">
        <f t="shared" si="16"/>
        <v>0</v>
      </c>
      <c r="N125" s="35">
        <f t="shared" si="17"/>
        <v>64402.482949042984</v>
      </c>
    </row>
    <row r="126" spans="1:14" s="4" customFormat="1" ht="12.75">
      <c r="A126" s="29" t="s">
        <v>497</v>
      </c>
      <c r="B126" s="30" t="s">
        <v>225</v>
      </c>
      <c r="C126" s="83">
        <v>1148</v>
      </c>
      <c r="D126" s="31">
        <v>3025541</v>
      </c>
      <c r="E126" s="31">
        <v>266950</v>
      </c>
      <c r="F126" s="32">
        <f t="shared" si="9"/>
        <v>13011.129679715303</v>
      </c>
      <c r="G126" s="33">
        <f t="shared" si="10"/>
        <v>0.0007014535818525385</v>
      </c>
      <c r="H126" s="8">
        <f t="shared" si="11"/>
        <v>11.333736654804271</v>
      </c>
      <c r="I126" s="8">
        <f t="shared" si="12"/>
        <v>1531.1296797153034</v>
      </c>
      <c r="J126" s="8">
        <f t="shared" si="13"/>
        <v>1531.1296797153034</v>
      </c>
      <c r="K126" s="8">
        <f t="shared" si="14"/>
        <v>0.0002767229607856099</v>
      </c>
      <c r="L126" s="34">
        <f t="shared" si="15"/>
        <v>51960.15460337536</v>
      </c>
      <c r="M126" s="11">
        <f t="shared" si="16"/>
        <v>5468.145258976023</v>
      </c>
      <c r="N126" s="35">
        <f t="shared" si="17"/>
        <v>57428.299862351385</v>
      </c>
    </row>
    <row r="127" spans="1:14" s="4" customFormat="1" ht="12.75">
      <c r="A127" s="29" t="s">
        <v>501</v>
      </c>
      <c r="B127" s="30" t="s">
        <v>349</v>
      </c>
      <c r="C127" s="83">
        <v>33</v>
      </c>
      <c r="D127" s="31">
        <v>63998</v>
      </c>
      <c r="E127" s="31">
        <v>8050</v>
      </c>
      <c r="F127" s="32">
        <f t="shared" si="9"/>
        <v>262.352049689441</v>
      </c>
      <c r="G127" s="33">
        <f t="shared" si="10"/>
        <v>1.4143874474475323E-05</v>
      </c>
      <c r="H127" s="8">
        <f t="shared" si="11"/>
        <v>7.950062111801242</v>
      </c>
      <c r="I127" s="8">
        <f t="shared" si="12"/>
        <v>-67.64795031055901</v>
      </c>
      <c r="J127" s="8">
        <f t="shared" si="13"/>
        <v>0</v>
      </c>
      <c r="K127" s="8">
        <f t="shared" si="14"/>
        <v>0</v>
      </c>
      <c r="L127" s="34">
        <f t="shared" si="15"/>
        <v>1047.7071090628042</v>
      </c>
      <c r="M127" s="11">
        <f t="shared" si="16"/>
        <v>0</v>
      </c>
      <c r="N127" s="35">
        <f t="shared" si="17"/>
        <v>1047.7071090628042</v>
      </c>
    </row>
    <row r="128" spans="1:14" s="4" customFormat="1" ht="12.75">
      <c r="A128" s="29" t="s">
        <v>503</v>
      </c>
      <c r="B128" s="30" t="s">
        <v>415</v>
      </c>
      <c r="C128" s="83">
        <v>342</v>
      </c>
      <c r="D128" s="31">
        <v>189018</v>
      </c>
      <c r="E128" s="31">
        <v>18400</v>
      </c>
      <c r="F128" s="32">
        <f t="shared" si="9"/>
        <v>3513.269347826087</v>
      </c>
      <c r="G128" s="33">
        <f t="shared" si="10"/>
        <v>0.00018940671784152598</v>
      </c>
      <c r="H128" s="8">
        <f t="shared" si="11"/>
        <v>10.272717391304347</v>
      </c>
      <c r="I128" s="8">
        <f t="shared" si="12"/>
        <v>93.26934782608676</v>
      </c>
      <c r="J128" s="8">
        <f t="shared" si="13"/>
        <v>93.26934782608676</v>
      </c>
      <c r="K128" s="8">
        <f t="shared" si="14"/>
        <v>1.685668459237016E-05</v>
      </c>
      <c r="L128" s="34">
        <f t="shared" si="15"/>
        <v>14030.297366180552</v>
      </c>
      <c r="M128" s="11">
        <f t="shared" si="16"/>
        <v>333.0941519060833</v>
      </c>
      <c r="N128" s="35">
        <f t="shared" si="17"/>
        <v>14363.391518086635</v>
      </c>
    </row>
    <row r="129" spans="1:14" s="4" customFormat="1" ht="12.75">
      <c r="A129" s="29" t="s">
        <v>501</v>
      </c>
      <c r="B129" s="30" t="s">
        <v>350</v>
      </c>
      <c r="C129" s="83">
        <v>852</v>
      </c>
      <c r="D129" s="31">
        <v>707304</v>
      </c>
      <c r="E129" s="31">
        <v>53400</v>
      </c>
      <c r="F129" s="32">
        <f t="shared" si="9"/>
        <v>11285.075056179776</v>
      </c>
      <c r="G129" s="33">
        <f t="shared" si="10"/>
        <v>0.0006083988488696125</v>
      </c>
      <c r="H129" s="8">
        <f t="shared" si="11"/>
        <v>13.245393258426967</v>
      </c>
      <c r="I129" s="8">
        <f t="shared" si="12"/>
        <v>2765.075056179776</v>
      </c>
      <c r="J129" s="8">
        <f t="shared" si="13"/>
        <v>2765.075056179776</v>
      </c>
      <c r="K129" s="8">
        <f t="shared" si="14"/>
        <v>0.0004997354348736661</v>
      </c>
      <c r="L129" s="34">
        <f t="shared" si="15"/>
        <v>45067.12784086451</v>
      </c>
      <c r="M129" s="11">
        <f t="shared" si="16"/>
        <v>9874.95197792369</v>
      </c>
      <c r="N129" s="35">
        <f t="shared" si="17"/>
        <v>54942.0798187882</v>
      </c>
    </row>
    <row r="130" spans="1:14" s="4" customFormat="1" ht="12.75">
      <c r="A130" s="29" t="s">
        <v>498</v>
      </c>
      <c r="B130" s="30" t="s">
        <v>267</v>
      </c>
      <c r="C130" s="83">
        <v>3895</v>
      </c>
      <c r="D130" s="31">
        <v>3295542</v>
      </c>
      <c r="E130" s="31">
        <v>222450</v>
      </c>
      <c r="F130" s="32">
        <f t="shared" si="9"/>
        <v>57703.46635198921</v>
      </c>
      <c r="G130" s="33">
        <f t="shared" si="10"/>
        <v>0.0031108984503485427</v>
      </c>
      <c r="H130" s="8">
        <f t="shared" si="11"/>
        <v>14.814753877275793</v>
      </c>
      <c r="I130" s="8">
        <f t="shared" si="12"/>
        <v>18753.466351989213</v>
      </c>
      <c r="J130" s="8">
        <f t="shared" si="13"/>
        <v>18753.466351989213</v>
      </c>
      <c r="K130" s="8">
        <f t="shared" si="14"/>
        <v>0.003389337168933136</v>
      </c>
      <c r="L130" s="34">
        <f t="shared" si="15"/>
        <v>230439.71635102734</v>
      </c>
      <c r="M130" s="11">
        <f t="shared" si="16"/>
        <v>66974.52180605865</v>
      </c>
      <c r="N130" s="35">
        <f t="shared" si="17"/>
        <v>297414.23815708596</v>
      </c>
    </row>
    <row r="131" spans="1:14" s="4" customFormat="1" ht="12.75">
      <c r="A131" s="29" t="s">
        <v>497</v>
      </c>
      <c r="B131" s="30" t="s">
        <v>226</v>
      </c>
      <c r="C131" s="83">
        <v>2550</v>
      </c>
      <c r="D131" s="31">
        <v>2564649</v>
      </c>
      <c r="E131" s="31">
        <v>149250</v>
      </c>
      <c r="F131" s="32">
        <f t="shared" si="9"/>
        <v>43818.12361809045</v>
      </c>
      <c r="G131" s="33">
        <f t="shared" si="10"/>
        <v>0.0023623144583583464</v>
      </c>
      <c r="H131" s="8">
        <f t="shared" si="11"/>
        <v>17.183577889447236</v>
      </c>
      <c r="I131" s="8">
        <f t="shared" si="12"/>
        <v>18318.12361809045</v>
      </c>
      <c r="J131" s="8">
        <f t="shared" si="13"/>
        <v>18318.12361809045</v>
      </c>
      <c r="K131" s="8">
        <f t="shared" si="14"/>
        <v>0.0033106571381839654</v>
      </c>
      <c r="L131" s="34">
        <f t="shared" si="15"/>
        <v>174988.37792504518</v>
      </c>
      <c r="M131" s="11">
        <f t="shared" si="16"/>
        <v>65419.77609252718</v>
      </c>
      <c r="N131" s="35">
        <f t="shared" si="17"/>
        <v>240408.15401757235</v>
      </c>
    </row>
    <row r="132" spans="1:14" s="4" customFormat="1" ht="12.75">
      <c r="A132" s="29" t="s">
        <v>498</v>
      </c>
      <c r="B132" s="30" t="s">
        <v>268</v>
      </c>
      <c r="C132" s="83">
        <v>1181</v>
      </c>
      <c r="D132" s="31">
        <v>749270</v>
      </c>
      <c r="E132" s="31">
        <v>76100</v>
      </c>
      <c r="F132" s="32">
        <f t="shared" si="9"/>
        <v>11627.96149802891</v>
      </c>
      <c r="G132" s="33">
        <f t="shared" si="10"/>
        <v>0.0006268844783825305</v>
      </c>
      <c r="H132" s="8">
        <f t="shared" si="11"/>
        <v>9.84586070959264</v>
      </c>
      <c r="I132" s="8">
        <f t="shared" si="12"/>
        <v>-182.03850197109134</v>
      </c>
      <c r="J132" s="8">
        <f t="shared" si="13"/>
        <v>0</v>
      </c>
      <c r="K132" s="8">
        <f t="shared" si="14"/>
        <v>0</v>
      </c>
      <c r="L132" s="34">
        <f t="shared" si="15"/>
        <v>46436.45033387283</v>
      </c>
      <c r="M132" s="11">
        <f t="shared" si="16"/>
        <v>0</v>
      </c>
      <c r="N132" s="35">
        <f t="shared" si="17"/>
        <v>46436.45033387283</v>
      </c>
    </row>
    <row r="133" spans="1:14" s="4" customFormat="1" ht="12.75">
      <c r="A133" s="29" t="s">
        <v>499</v>
      </c>
      <c r="B133" s="30" t="s">
        <v>317</v>
      </c>
      <c r="C133" s="83">
        <v>4213</v>
      </c>
      <c r="D133" s="31">
        <v>4601028</v>
      </c>
      <c r="E133" s="31">
        <v>304650</v>
      </c>
      <c r="F133" s="32">
        <f t="shared" si="9"/>
        <v>63627.54296405712</v>
      </c>
      <c r="G133" s="33">
        <f t="shared" si="10"/>
        <v>0.0034302761570500877</v>
      </c>
      <c r="H133" s="8">
        <f t="shared" si="11"/>
        <v>15.102668636139832</v>
      </c>
      <c r="I133" s="8">
        <f t="shared" si="12"/>
        <v>21497.542964057113</v>
      </c>
      <c r="J133" s="8">
        <f t="shared" si="13"/>
        <v>21497.542964057113</v>
      </c>
      <c r="K133" s="8">
        <f t="shared" si="14"/>
        <v>0.0038852775290306343</v>
      </c>
      <c r="L133" s="34">
        <f t="shared" si="15"/>
        <v>254097.61110901917</v>
      </c>
      <c r="M133" s="11">
        <f t="shared" si="16"/>
        <v>76774.48174108917</v>
      </c>
      <c r="N133" s="35">
        <f t="shared" si="17"/>
        <v>330872.09285010834</v>
      </c>
    </row>
    <row r="134" spans="1:14" s="4" customFormat="1" ht="12.75">
      <c r="A134" s="29" t="s">
        <v>496</v>
      </c>
      <c r="B134" s="30" t="s">
        <v>208</v>
      </c>
      <c r="C134" s="83">
        <v>1672</v>
      </c>
      <c r="D134" s="31">
        <v>1689356</v>
      </c>
      <c r="E134" s="31">
        <v>147500</v>
      </c>
      <c r="F134" s="32">
        <f t="shared" si="9"/>
        <v>19149.852420338982</v>
      </c>
      <c r="G134" s="33">
        <f t="shared" si="10"/>
        <v>0.0010324032503600568</v>
      </c>
      <c r="H134" s="8">
        <f t="shared" si="11"/>
        <v>11.453261016949153</v>
      </c>
      <c r="I134" s="8">
        <f t="shared" si="12"/>
        <v>2429.8524203389834</v>
      </c>
      <c r="J134" s="8">
        <f t="shared" si="13"/>
        <v>2429.8524203389834</v>
      </c>
      <c r="K134" s="8">
        <f t="shared" si="14"/>
        <v>0.0004391502332795929</v>
      </c>
      <c r="L134" s="34">
        <f t="shared" si="15"/>
        <v>76475.24211090698</v>
      </c>
      <c r="M134" s="11">
        <f t="shared" si="16"/>
        <v>8677.76659829268</v>
      </c>
      <c r="N134" s="35">
        <f t="shared" si="17"/>
        <v>85153.00870919967</v>
      </c>
    </row>
    <row r="135" spans="1:14" s="4" customFormat="1" ht="12.75">
      <c r="A135" s="29" t="s">
        <v>498</v>
      </c>
      <c r="B135" s="30" t="s">
        <v>269</v>
      </c>
      <c r="C135" s="83">
        <v>46</v>
      </c>
      <c r="D135" s="31">
        <v>63774</v>
      </c>
      <c r="E135" s="31">
        <v>4900</v>
      </c>
      <c r="F135" s="32">
        <f aca="true" t="shared" si="18" ref="F135:F198">(C135*D135)/E135</f>
        <v>598.694693877551</v>
      </c>
      <c r="G135" s="33">
        <f aca="true" t="shared" si="19" ref="G135:G198">F135/$F$500</f>
        <v>3.227671599578633E-05</v>
      </c>
      <c r="H135" s="8">
        <f aca="true" t="shared" si="20" ref="H135:H198">D135/E135</f>
        <v>13.015102040816327</v>
      </c>
      <c r="I135" s="8">
        <f aca="true" t="shared" si="21" ref="I135:I198">(H135-10)*C135</f>
        <v>138.69469387755103</v>
      </c>
      <c r="J135" s="8">
        <f aca="true" t="shared" si="22" ref="J135:J198">IF(I135&gt;0,I135,0)</f>
        <v>138.69469387755103</v>
      </c>
      <c r="K135" s="8">
        <f aca="true" t="shared" si="23" ref="K135:K198">J135/$J$500</f>
        <v>2.506646356838048E-05</v>
      </c>
      <c r="L135" s="34">
        <f aca="true" t="shared" si="24" ref="L135:L198">$B$509*G135</f>
        <v>2390.8968413862367</v>
      </c>
      <c r="M135" s="11">
        <f aca="true" t="shared" si="25" ref="M135:M198">$G$509*K135</f>
        <v>495.3223380221316</v>
      </c>
      <c r="N135" s="35">
        <f aca="true" t="shared" si="26" ref="N135:N198">L135+M135</f>
        <v>2886.2191794083683</v>
      </c>
    </row>
    <row r="136" spans="1:14" s="4" customFormat="1" ht="12.75">
      <c r="A136" s="10" t="s">
        <v>489</v>
      </c>
      <c r="B136" s="30" t="s">
        <v>1</v>
      </c>
      <c r="C136" s="9">
        <v>3848</v>
      </c>
      <c r="D136" s="31">
        <v>4245054</v>
      </c>
      <c r="E136" s="31">
        <v>351550</v>
      </c>
      <c r="F136" s="32">
        <f t="shared" si="18"/>
        <v>46465.56049495093</v>
      </c>
      <c r="G136" s="33">
        <f t="shared" si="19"/>
        <v>0.002505042578492102</v>
      </c>
      <c r="H136" s="8">
        <f t="shared" si="20"/>
        <v>12.075249608874982</v>
      </c>
      <c r="I136" s="8">
        <f t="shared" si="21"/>
        <v>7985.560494950931</v>
      </c>
      <c r="J136" s="8">
        <f t="shared" si="22"/>
        <v>7985.560494950931</v>
      </c>
      <c r="K136" s="8">
        <f t="shared" si="23"/>
        <v>0.0014432402251560478</v>
      </c>
      <c r="L136" s="34">
        <f t="shared" si="24"/>
        <v>185560.95946182052</v>
      </c>
      <c r="M136" s="11">
        <f t="shared" si="25"/>
        <v>28518.946069186903</v>
      </c>
      <c r="N136" s="35">
        <f t="shared" si="26"/>
        <v>214079.90553100742</v>
      </c>
    </row>
    <row r="137" spans="1:14" s="4" customFormat="1" ht="12.75">
      <c r="A137" s="10" t="s">
        <v>490</v>
      </c>
      <c r="B137" s="30" t="s">
        <v>27</v>
      </c>
      <c r="C137" s="9">
        <v>213</v>
      </c>
      <c r="D137" s="31">
        <v>174119</v>
      </c>
      <c r="E137" s="31">
        <v>16150</v>
      </c>
      <c r="F137" s="32">
        <f t="shared" si="18"/>
        <v>2296.4301547987616</v>
      </c>
      <c r="G137" s="33">
        <f t="shared" si="19"/>
        <v>0.00012380471159772636</v>
      </c>
      <c r="H137" s="8">
        <f t="shared" si="20"/>
        <v>10.781362229102168</v>
      </c>
      <c r="I137" s="8">
        <f t="shared" si="21"/>
        <v>166.43015479876178</v>
      </c>
      <c r="J137" s="8">
        <f t="shared" si="22"/>
        <v>166.43015479876178</v>
      </c>
      <c r="K137" s="8">
        <f t="shared" si="23"/>
        <v>3.0079127725147466E-05</v>
      </c>
      <c r="L137" s="34">
        <f t="shared" si="24"/>
        <v>9170.830574782787</v>
      </c>
      <c r="M137" s="11">
        <f t="shared" si="25"/>
        <v>594.3743851159043</v>
      </c>
      <c r="N137" s="35">
        <f t="shared" si="26"/>
        <v>9765.204959898692</v>
      </c>
    </row>
    <row r="138" spans="1:14" s="4" customFormat="1" ht="12.75">
      <c r="A138" s="10" t="s">
        <v>490</v>
      </c>
      <c r="B138" s="30" t="s">
        <v>28</v>
      </c>
      <c r="C138" s="9">
        <v>864</v>
      </c>
      <c r="D138" s="31">
        <v>1055604</v>
      </c>
      <c r="E138" s="31">
        <v>71400</v>
      </c>
      <c r="F138" s="32">
        <f t="shared" si="18"/>
        <v>12773.695462184874</v>
      </c>
      <c r="G138" s="33">
        <f t="shared" si="19"/>
        <v>0.0006886530728697767</v>
      </c>
      <c r="H138" s="8">
        <f t="shared" si="20"/>
        <v>14.78436974789916</v>
      </c>
      <c r="I138" s="8">
        <f t="shared" si="21"/>
        <v>4133.695462184874</v>
      </c>
      <c r="J138" s="8">
        <f t="shared" si="22"/>
        <v>4133.695462184874</v>
      </c>
      <c r="K138" s="8">
        <f t="shared" si="23"/>
        <v>0.0007470878936227869</v>
      </c>
      <c r="L138" s="34">
        <f t="shared" si="24"/>
        <v>51011.95725581941</v>
      </c>
      <c r="M138" s="11">
        <f t="shared" si="25"/>
        <v>14762.725550326877</v>
      </c>
      <c r="N138" s="35">
        <f t="shared" si="26"/>
        <v>65774.68280614629</v>
      </c>
    </row>
    <row r="139" spans="1:14" s="4" customFormat="1" ht="12.75">
      <c r="A139" s="29" t="s">
        <v>503</v>
      </c>
      <c r="B139" s="30" t="s">
        <v>506</v>
      </c>
      <c r="C139" s="83">
        <v>1368</v>
      </c>
      <c r="D139" s="31">
        <v>1126603</v>
      </c>
      <c r="E139" s="31">
        <v>89000</v>
      </c>
      <c r="F139" s="32">
        <f t="shared" si="18"/>
        <v>17316.77420224719</v>
      </c>
      <c r="G139" s="33">
        <f t="shared" si="19"/>
        <v>0.0009335786814295831</v>
      </c>
      <c r="H139" s="8">
        <f t="shared" si="20"/>
        <v>12.658460674157304</v>
      </c>
      <c r="I139" s="8">
        <f t="shared" si="21"/>
        <v>3636.774202247192</v>
      </c>
      <c r="J139" s="8">
        <f t="shared" si="22"/>
        <v>3636.774202247192</v>
      </c>
      <c r="K139" s="8">
        <f t="shared" si="23"/>
        <v>0.0006572786996994875</v>
      </c>
      <c r="L139" s="34">
        <f t="shared" si="24"/>
        <v>69154.81491075219</v>
      </c>
      <c r="M139" s="11">
        <f t="shared" si="25"/>
        <v>12988.063568646876</v>
      </c>
      <c r="N139" s="35">
        <f t="shared" si="26"/>
        <v>82142.87847939906</v>
      </c>
    </row>
    <row r="140" spans="1:14" s="4" customFormat="1" ht="12.75">
      <c r="A140" s="29" t="s">
        <v>498</v>
      </c>
      <c r="B140" s="30" t="s">
        <v>523</v>
      </c>
      <c r="C140" s="83">
        <v>1723</v>
      </c>
      <c r="D140" s="31">
        <v>3804152</v>
      </c>
      <c r="E140" s="31">
        <v>102150</v>
      </c>
      <c r="F140" s="32">
        <f t="shared" si="18"/>
        <v>64165.970592266276</v>
      </c>
      <c r="G140" s="33">
        <f t="shared" si="19"/>
        <v>0.0034593037663102197</v>
      </c>
      <c r="H140" s="8">
        <f t="shared" si="20"/>
        <v>37.24084189916789</v>
      </c>
      <c r="I140" s="8">
        <f t="shared" si="21"/>
        <v>46935.970592266276</v>
      </c>
      <c r="J140" s="8">
        <f t="shared" si="22"/>
        <v>46935.970592266276</v>
      </c>
      <c r="K140" s="8">
        <f t="shared" si="23"/>
        <v>0.00848279601767844</v>
      </c>
      <c r="L140" s="34">
        <f t="shared" si="24"/>
        <v>256247.830459157</v>
      </c>
      <c r="M140" s="11">
        <f t="shared" si="25"/>
        <v>167623.10108002127</v>
      </c>
      <c r="N140" s="35">
        <f t="shared" si="26"/>
        <v>423870.93153917824</v>
      </c>
    </row>
    <row r="141" spans="1:14" s="4" customFormat="1" ht="12.75">
      <c r="A141" s="29" t="s">
        <v>493</v>
      </c>
      <c r="B141" s="30" t="s">
        <v>131</v>
      </c>
      <c r="C141" s="83">
        <v>423</v>
      </c>
      <c r="D141" s="31">
        <v>894572</v>
      </c>
      <c r="E141" s="31">
        <v>70400</v>
      </c>
      <c r="F141" s="32">
        <f t="shared" si="18"/>
        <v>5375.056193181818</v>
      </c>
      <c r="G141" s="33">
        <f t="shared" si="19"/>
        <v>0.0002897790208980959</v>
      </c>
      <c r="H141" s="8">
        <f t="shared" si="20"/>
        <v>12.706988636363636</v>
      </c>
      <c r="I141" s="8">
        <f t="shared" si="21"/>
        <v>1145.0561931818181</v>
      </c>
      <c r="J141" s="8">
        <f t="shared" si="22"/>
        <v>1145.0561931818181</v>
      </c>
      <c r="K141" s="8">
        <f t="shared" si="23"/>
        <v>0.0002069474220512068</v>
      </c>
      <c r="L141" s="34">
        <f t="shared" si="24"/>
        <v>21465.372928760837</v>
      </c>
      <c r="M141" s="11">
        <f t="shared" si="25"/>
        <v>4089.355511136403</v>
      </c>
      <c r="N141" s="35">
        <f t="shared" si="26"/>
        <v>25554.72843989724</v>
      </c>
    </row>
    <row r="142" spans="1:14" s="4" customFormat="1" ht="12.75">
      <c r="A142" s="10" t="s">
        <v>490</v>
      </c>
      <c r="B142" s="30" t="s">
        <v>29</v>
      </c>
      <c r="C142" s="9">
        <v>1287</v>
      </c>
      <c r="D142" s="31">
        <v>2548125</v>
      </c>
      <c r="E142" s="31">
        <v>245500</v>
      </c>
      <c r="F142" s="32">
        <f t="shared" si="18"/>
        <v>13358.195010183299</v>
      </c>
      <c r="G142" s="33">
        <f t="shared" si="19"/>
        <v>0.0007201645028245396</v>
      </c>
      <c r="H142" s="8">
        <f t="shared" si="20"/>
        <v>10.379327902240325</v>
      </c>
      <c r="I142" s="8">
        <f t="shared" si="21"/>
        <v>488.1950101832984</v>
      </c>
      <c r="J142" s="8">
        <f t="shared" si="22"/>
        <v>488.1950101832984</v>
      </c>
      <c r="K142" s="8">
        <f t="shared" si="23"/>
        <v>8.823208801216803E-05</v>
      </c>
      <c r="L142" s="34">
        <f t="shared" si="24"/>
        <v>53346.16555496118</v>
      </c>
      <c r="M142" s="11">
        <f t="shared" si="25"/>
        <v>1743.4978014964233</v>
      </c>
      <c r="N142" s="35">
        <f t="shared" si="26"/>
        <v>55089.663356457604</v>
      </c>
    </row>
    <row r="143" spans="1:14" s="4" customFormat="1" ht="12.75">
      <c r="A143" s="29" t="s">
        <v>503</v>
      </c>
      <c r="B143" s="30" t="s">
        <v>416</v>
      </c>
      <c r="C143" s="83">
        <v>1331</v>
      </c>
      <c r="D143" s="31">
        <v>2633971</v>
      </c>
      <c r="E143" s="31">
        <v>128700</v>
      </c>
      <c r="F143" s="32">
        <f t="shared" si="18"/>
        <v>27240.212905982906</v>
      </c>
      <c r="G143" s="33">
        <f t="shared" si="19"/>
        <v>0.001468569246767015</v>
      </c>
      <c r="H143" s="8">
        <f t="shared" si="20"/>
        <v>20.465975135975135</v>
      </c>
      <c r="I143" s="8">
        <f t="shared" si="21"/>
        <v>13930.212905982906</v>
      </c>
      <c r="J143" s="8">
        <f t="shared" si="22"/>
        <v>13930.212905982906</v>
      </c>
      <c r="K143" s="8">
        <f t="shared" si="23"/>
        <v>0.0025176246080176982</v>
      </c>
      <c r="L143" s="34">
        <f t="shared" si="24"/>
        <v>108784.22618678436</v>
      </c>
      <c r="M143" s="11">
        <f t="shared" si="25"/>
        <v>49749.16799505869</v>
      </c>
      <c r="N143" s="35">
        <f t="shared" si="26"/>
        <v>158533.39418184306</v>
      </c>
    </row>
    <row r="144" spans="1:14" s="4" customFormat="1" ht="12.75">
      <c r="A144" s="29" t="s">
        <v>498</v>
      </c>
      <c r="B144" s="30" t="s">
        <v>270</v>
      </c>
      <c r="C144" s="83">
        <v>2225</v>
      </c>
      <c r="D144" s="31">
        <v>1847542</v>
      </c>
      <c r="E144" s="31">
        <v>163050</v>
      </c>
      <c r="F144" s="32">
        <f t="shared" si="18"/>
        <v>25211.78135541245</v>
      </c>
      <c r="G144" s="33">
        <f t="shared" si="19"/>
        <v>0.00135921282563253</v>
      </c>
      <c r="H144" s="8">
        <f t="shared" si="20"/>
        <v>11.33113768782582</v>
      </c>
      <c r="I144" s="8">
        <f t="shared" si="21"/>
        <v>2961.781355412448</v>
      </c>
      <c r="J144" s="8">
        <f t="shared" si="22"/>
        <v>2961.781355412448</v>
      </c>
      <c r="K144" s="8">
        <f t="shared" si="23"/>
        <v>0.0005352864076292634</v>
      </c>
      <c r="L144" s="34">
        <f t="shared" si="24"/>
        <v>100683.65232698164</v>
      </c>
      <c r="M144" s="11">
        <f t="shared" si="25"/>
        <v>10577.451989392252</v>
      </c>
      <c r="N144" s="35">
        <f t="shared" si="26"/>
        <v>111261.1043163739</v>
      </c>
    </row>
    <row r="145" spans="1:14" s="4" customFormat="1" ht="12.75">
      <c r="A145" s="29" t="s">
        <v>496</v>
      </c>
      <c r="B145" s="30" t="s">
        <v>209</v>
      </c>
      <c r="C145" s="83">
        <v>1249</v>
      </c>
      <c r="D145" s="31">
        <v>2512502</v>
      </c>
      <c r="E145" s="31">
        <v>232000</v>
      </c>
      <c r="F145" s="32">
        <f t="shared" si="18"/>
        <v>13526.35775</v>
      </c>
      <c r="G145" s="33">
        <f t="shared" si="19"/>
        <v>0.0007292304608990688</v>
      </c>
      <c r="H145" s="8">
        <f t="shared" si="20"/>
        <v>10.82975</v>
      </c>
      <c r="I145" s="8">
        <f t="shared" si="21"/>
        <v>1036.3577500000008</v>
      </c>
      <c r="J145" s="8">
        <f t="shared" si="22"/>
        <v>1036.3577500000008</v>
      </c>
      <c r="K145" s="8">
        <f t="shared" si="23"/>
        <v>0.00018730221797179022</v>
      </c>
      <c r="L145" s="34">
        <f t="shared" si="24"/>
        <v>54017.726147660935</v>
      </c>
      <c r="M145" s="11">
        <f t="shared" si="25"/>
        <v>3701.159210968512</v>
      </c>
      <c r="N145" s="35">
        <f t="shared" si="26"/>
        <v>57718.88535862945</v>
      </c>
    </row>
    <row r="146" spans="1:14" s="4" customFormat="1" ht="12.75">
      <c r="A146" s="29" t="s">
        <v>498</v>
      </c>
      <c r="B146" s="30" t="s">
        <v>271</v>
      </c>
      <c r="C146" s="83">
        <v>131</v>
      </c>
      <c r="D146" s="31">
        <v>124015</v>
      </c>
      <c r="E146" s="31">
        <v>8550</v>
      </c>
      <c r="F146" s="32">
        <f t="shared" si="18"/>
        <v>1900.112865497076</v>
      </c>
      <c r="G146" s="33">
        <f t="shared" si="19"/>
        <v>0.00010243852826284171</v>
      </c>
      <c r="H146" s="8">
        <f t="shared" si="20"/>
        <v>14.504678362573099</v>
      </c>
      <c r="I146" s="8">
        <f t="shared" si="21"/>
        <v>590.112865497076</v>
      </c>
      <c r="J146" s="8">
        <f t="shared" si="22"/>
        <v>590.112865497076</v>
      </c>
      <c r="K146" s="8">
        <f t="shared" si="23"/>
        <v>0.00010665182805965504</v>
      </c>
      <c r="L146" s="34">
        <f t="shared" si="24"/>
        <v>7588.1311373764565</v>
      </c>
      <c r="M146" s="11">
        <f t="shared" si="25"/>
        <v>2107.4784915204464</v>
      </c>
      <c r="N146" s="35">
        <f t="shared" si="26"/>
        <v>9695.609628896902</v>
      </c>
    </row>
    <row r="147" spans="1:14" s="4" customFormat="1" ht="12.75">
      <c r="A147" s="29" t="s">
        <v>504</v>
      </c>
      <c r="B147" s="30" t="s">
        <v>448</v>
      </c>
      <c r="C147" s="83">
        <v>6204</v>
      </c>
      <c r="D147" s="31">
        <v>10106667</v>
      </c>
      <c r="E147" s="31">
        <v>827650</v>
      </c>
      <c r="F147" s="32">
        <f t="shared" si="18"/>
        <v>75758.78942548178</v>
      </c>
      <c r="G147" s="33">
        <f t="shared" si="19"/>
        <v>0.004084293639941586</v>
      </c>
      <c r="H147" s="8">
        <f t="shared" si="20"/>
        <v>12.21128133873014</v>
      </c>
      <c r="I147" s="8">
        <f t="shared" si="21"/>
        <v>13718.789425481791</v>
      </c>
      <c r="J147" s="8">
        <f t="shared" si="22"/>
        <v>13718.789425481791</v>
      </c>
      <c r="K147" s="8">
        <f t="shared" si="23"/>
        <v>0.0024794137808885775</v>
      </c>
      <c r="L147" s="34">
        <f t="shared" si="24"/>
        <v>302543.93799868156</v>
      </c>
      <c r="M147" s="11">
        <f t="shared" si="25"/>
        <v>48994.1083042601</v>
      </c>
      <c r="N147" s="35">
        <f t="shared" si="26"/>
        <v>351538.0463029417</v>
      </c>
    </row>
    <row r="148" spans="1:14" s="4" customFormat="1" ht="12.75">
      <c r="A148" s="29" t="s">
        <v>493</v>
      </c>
      <c r="B148" s="30" t="s">
        <v>132</v>
      </c>
      <c r="C148" s="83">
        <v>7741</v>
      </c>
      <c r="D148" s="31">
        <v>14223070</v>
      </c>
      <c r="E148" s="31">
        <v>1059150</v>
      </c>
      <c r="F148" s="32">
        <f t="shared" si="18"/>
        <v>103952.02272577067</v>
      </c>
      <c r="G148" s="33">
        <f t="shared" si="19"/>
        <v>0.005604241943379342</v>
      </c>
      <c r="H148" s="8">
        <f t="shared" si="20"/>
        <v>13.428758910447057</v>
      </c>
      <c r="I148" s="8">
        <f t="shared" si="21"/>
        <v>26542.022725770665</v>
      </c>
      <c r="J148" s="8">
        <f t="shared" si="22"/>
        <v>26542.022725770665</v>
      </c>
      <c r="K148" s="8">
        <f t="shared" si="23"/>
        <v>0.0047969725956065875</v>
      </c>
      <c r="L148" s="34">
        <f t="shared" si="24"/>
        <v>415134.06638206844</v>
      </c>
      <c r="M148" s="11">
        <f t="shared" si="25"/>
        <v>94789.90424804715</v>
      </c>
      <c r="N148" s="35">
        <f t="shared" si="26"/>
        <v>509923.9706301156</v>
      </c>
    </row>
    <row r="149" spans="1:14" s="4" customFormat="1" ht="12.75">
      <c r="A149" s="29" t="s">
        <v>501</v>
      </c>
      <c r="B149" s="30" t="s">
        <v>351</v>
      </c>
      <c r="C149" s="83">
        <v>939</v>
      </c>
      <c r="D149" s="31">
        <v>2444867</v>
      </c>
      <c r="E149" s="31">
        <v>198250</v>
      </c>
      <c r="F149" s="32">
        <f t="shared" si="18"/>
        <v>11579.97534930643</v>
      </c>
      <c r="G149" s="33">
        <f t="shared" si="19"/>
        <v>0.0006242974581368428</v>
      </c>
      <c r="H149" s="8">
        <f t="shared" si="20"/>
        <v>12.3322421185372</v>
      </c>
      <c r="I149" s="8">
        <f t="shared" si="21"/>
        <v>2189.9753493064313</v>
      </c>
      <c r="J149" s="8">
        <f t="shared" si="22"/>
        <v>2189.9753493064313</v>
      </c>
      <c r="K149" s="8">
        <f t="shared" si="23"/>
        <v>0.0003957969535410338</v>
      </c>
      <c r="L149" s="34">
        <f t="shared" si="24"/>
        <v>46244.8168809892</v>
      </c>
      <c r="M149" s="11">
        <f t="shared" si="25"/>
        <v>7821.090193882833</v>
      </c>
      <c r="N149" s="35">
        <f t="shared" si="26"/>
        <v>54065.90707487203</v>
      </c>
    </row>
    <row r="150" spans="1:14" s="4" customFormat="1" ht="12.75">
      <c r="A150" s="29" t="s">
        <v>498</v>
      </c>
      <c r="B150" s="30" t="s">
        <v>272</v>
      </c>
      <c r="C150" s="83">
        <v>1607</v>
      </c>
      <c r="D150" s="31">
        <v>2203708</v>
      </c>
      <c r="E150" s="31">
        <v>147600</v>
      </c>
      <c r="F150" s="32">
        <f t="shared" si="18"/>
        <v>23992.945501355014</v>
      </c>
      <c r="G150" s="33">
        <f t="shared" si="19"/>
        <v>0.0012935031757739333</v>
      </c>
      <c r="H150" s="8">
        <f t="shared" si="20"/>
        <v>14.930271002710027</v>
      </c>
      <c r="I150" s="8">
        <f t="shared" si="21"/>
        <v>7922.945501355013</v>
      </c>
      <c r="J150" s="8">
        <f t="shared" si="22"/>
        <v>7922.945501355013</v>
      </c>
      <c r="K150" s="8">
        <f t="shared" si="23"/>
        <v>0.0014319237399183925</v>
      </c>
      <c r="L150" s="34">
        <f t="shared" si="24"/>
        <v>95816.21183780595</v>
      </c>
      <c r="M150" s="11">
        <f t="shared" si="25"/>
        <v>28295.328249672104</v>
      </c>
      <c r="N150" s="35">
        <f t="shared" si="26"/>
        <v>124111.54008747806</v>
      </c>
    </row>
    <row r="151" spans="1:14" s="4" customFormat="1" ht="12.75">
      <c r="A151" s="29" t="s">
        <v>498</v>
      </c>
      <c r="B151" s="30" t="s">
        <v>273</v>
      </c>
      <c r="C151" s="83">
        <v>1246</v>
      </c>
      <c r="D151" s="31">
        <v>924371</v>
      </c>
      <c r="E151" s="31">
        <v>65050</v>
      </c>
      <c r="F151" s="32">
        <f t="shared" si="18"/>
        <v>17705.861122213682</v>
      </c>
      <c r="G151" s="33">
        <f t="shared" si="19"/>
        <v>0.0009545550624495931</v>
      </c>
      <c r="H151" s="8">
        <f t="shared" si="20"/>
        <v>14.210161414296694</v>
      </c>
      <c r="I151" s="8">
        <f t="shared" si="21"/>
        <v>5245.861122213681</v>
      </c>
      <c r="J151" s="8">
        <f t="shared" si="22"/>
        <v>5245.861122213681</v>
      </c>
      <c r="K151" s="8">
        <f t="shared" si="23"/>
        <v>0.0009480909689367462</v>
      </c>
      <c r="L151" s="34">
        <f t="shared" si="24"/>
        <v>70708.63975250509</v>
      </c>
      <c r="M151" s="11">
        <f t="shared" si="25"/>
        <v>18734.618631397087</v>
      </c>
      <c r="N151" s="35">
        <f t="shared" si="26"/>
        <v>89443.25838390217</v>
      </c>
    </row>
    <row r="152" spans="1:14" s="4" customFormat="1" ht="12.75">
      <c r="A152" s="29" t="s">
        <v>492</v>
      </c>
      <c r="B152" s="30" t="s">
        <v>107</v>
      </c>
      <c r="C152" s="84">
        <v>618</v>
      </c>
      <c r="D152" s="31">
        <v>1708517.42</v>
      </c>
      <c r="E152" s="31">
        <v>170300</v>
      </c>
      <c r="F152" s="32">
        <f t="shared" si="18"/>
        <v>6200.022111332942</v>
      </c>
      <c r="G152" s="33">
        <f t="shared" si="19"/>
        <v>0.0003342544286788318</v>
      </c>
      <c r="H152" s="8">
        <f t="shared" si="20"/>
        <v>10.032398238402818</v>
      </c>
      <c r="I152" s="8">
        <f t="shared" si="21"/>
        <v>20.022111332941574</v>
      </c>
      <c r="J152" s="8">
        <f t="shared" si="22"/>
        <v>20.022111332941574</v>
      </c>
      <c r="K152" s="8">
        <f t="shared" si="23"/>
        <v>3.6186209454583334E-06</v>
      </c>
      <c r="L152" s="34">
        <f t="shared" si="24"/>
        <v>24759.88752548153</v>
      </c>
      <c r="M152" s="11">
        <f t="shared" si="25"/>
        <v>71.505251717328</v>
      </c>
      <c r="N152" s="35">
        <f t="shared" si="26"/>
        <v>24831.392777198856</v>
      </c>
    </row>
    <row r="153" spans="1:14" s="4" customFormat="1" ht="12.75">
      <c r="A153" s="29" t="s">
        <v>498</v>
      </c>
      <c r="B153" s="30" t="s">
        <v>274</v>
      </c>
      <c r="C153" s="83">
        <v>1092</v>
      </c>
      <c r="D153" s="31">
        <v>731270</v>
      </c>
      <c r="E153" s="31">
        <v>56850</v>
      </c>
      <c r="F153" s="32">
        <f t="shared" si="18"/>
        <v>14046.558311345647</v>
      </c>
      <c r="G153" s="33">
        <f t="shared" si="19"/>
        <v>0.0007572754159506266</v>
      </c>
      <c r="H153" s="8">
        <f t="shared" si="20"/>
        <v>12.863148636763412</v>
      </c>
      <c r="I153" s="8">
        <f t="shared" si="21"/>
        <v>3126.5583113456464</v>
      </c>
      <c r="J153" s="8">
        <f t="shared" si="22"/>
        <v>3126.5583113456464</v>
      </c>
      <c r="K153" s="8">
        <f t="shared" si="23"/>
        <v>0.0005650667506786862</v>
      </c>
      <c r="L153" s="34">
        <f t="shared" si="24"/>
        <v>56095.15541457712</v>
      </c>
      <c r="M153" s="11">
        <f t="shared" si="25"/>
        <v>11165.922281825064</v>
      </c>
      <c r="N153" s="35">
        <f t="shared" si="26"/>
        <v>67261.07769640218</v>
      </c>
    </row>
    <row r="154" spans="1:14" s="4" customFormat="1" ht="12.75">
      <c r="A154" s="29" t="s">
        <v>501</v>
      </c>
      <c r="B154" s="30" t="s">
        <v>352</v>
      </c>
      <c r="C154" s="83">
        <v>6735</v>
      </c>
      <c r="D154" s="31">
        <v>6794473</v>
      </c>
      <c r="E154" s="31">
        <v>368550</v>
      </c>
      <c r="F154" s="32">
        <f t="shared" si="18"/>
        <v>124164.36210826211</v>
      </c>
      <c r="G154" s="33">
        <f t="shared" si="19"/>
        <v>0.006693925791475303</v>
      </c>
      <c r="H154" s="8">
        <f t="shared" si="20"/>
        <v>18.435688509021844</v>
      </c>
      <c r="I154" s="8">
        <f t="shared" si="21"/>
        <v>56814.36210826212</v>
      </c>
      <c r="J154" s="8">
        <f t="shared" si="22"/>
        <v>56814.36210826212</v>
      </c>
      <c r="K154" s="8">
        <f t="shared" si="23"/>
        <v>0.010268129934407228</v>
      </c>
      <c r="L154" s="34">
        <f t="shared" si="24"/>
        <v>495852.36718015315</v>
      </c>
      <c r="M154" s="11">
        <f t="shared" si="25"/>
        <v>202901.94156631202</v>
      </c>
      <c r="N154" s="35">
        <f t="shared" si="26"/>
        <v>698754.3087464651</v>
      </c>
    </row>
    <row r="155" spans="1:14" s="4" customFormat="1" ht="12.75">
      <c r="A155" s="29" t="s">
        <v>491</v>
      </c>
      <c r="B155" s="30" t="s">
        <v>82</v>
      </c>
      <c r="C155" s="83">
        <v>11185</v>
      </c>
      <c r="D155" s="31">
        <v>25917968</v>
      </c>
      <c r="E155" s="31">
        <v>2071900</v>
      </c>
      <c r="F155" s="32">
        <f t="shared" si="18"/>
        <v>139916.24696172596</v>
      </c>
      <c r="G155" s="33">
        <f t="shared" si="19"/>
        <v>0.0075431384519729534</v>
      </c>
      <c r="H155" s="8">
        <f t="shared" si="20"/>
        <v>12.509275544186496</v>
      </c>
      <c r="I155" s="8">
        <f t="shared" si="21"/>
        <v>28066.246961725952</v>
      </c>
      <c r="J155" s="8">
        <f t="shared" si="22"/>
        <v>28066.246961725952</v>
      </c>
      <c r="K155" s="8">
        <f t="shared" si="23"/>
        <v>0.005072447527000484</v>
      </c>
      <c r="L155" s="34">
        <f t="shared" si="24"/>
        <v>558757.7714323732</v>
      </c>
      <c r="M155" s="11">
        <f t="shared" si="25"/>
        <v>100233.38799725186</v>
      </c>
      <c r="N155" s="35">
        <f t="shared" si="26"/>
        <v>658991.159429625</v>
      </c>
    </row>
    <row r="156" spans="1:14" s="4" customFormat="1" ht="12.75">
      <c r="A156" s="29" t="s">
        <v>494</v>
      </c>
      <c r="B156" s="30" t="s">
        <v>164</v>
      </c>
      <c r="C156" s="83">
        <v>2956</v>
      </c>
      <c r="D156" s="31">
        <v>2074787</v>
      </c>
      <c r="E156" s="31">
        <v>190350</v>
      </c>
      <c r="F156" s="32">
        <f t="shared" si="18"/>
        <v>32219.965179931703</v>
      </c>
      <c r="G156" s="33">
        <f t="shared" si="19"/>
        <v>0.0017370367169472168</v>
      </c>
      <c r="H156" s="8">
        <f t="shared" si="20"/>
        <v>10.899852902547938</v>
      </c>
      <c r="I156" s="8">
        <f t="shared" si="21"/>
        <v>2659.9651799317044</v>
      </c>
      <c r="J156" s="8">
        <f t="shared" si="22"/>
        <v>2659.9651799317044</v>
      </c>
      <c r="K156" s="8">
        <f t="shared" si="23"/>
        <v>0.0004807387969346878</v>
      </c>
      <c r="L156" s="34">
        <f t="shared" si="24"/>
        <v>128670.94658772585</v>
      </c>
      <c r="M156" s="11">
        <f t="shared" si="25"/>
        <v>9499.571578019015</v>
      </c>
      <c r="N156" s="35">
        <f t="shared" si="26"/>
        <v>138170.51816574487</v>
      </c>
    </row>
    <row r="157" spans="1:14" s="4" customFormat="1" ht="12.75">
      <c r="A157" s="29" t="s">
        <v>492</v>
      </c>
      <c r="B157" s="30" t="s">
        <v>108</v>
      </c>
      <c r="C157" s="84">
        <v>7760</v>
      </c>
      <c r="D157" s="31">
        <v>6386616</v>
      </c>
      <c r="E157" s="31">
        <v>456850</v>
      </c>
      <c r="F157" s="32">
        <f t="shared" si="18"/>
        <v>108482.30307540769</v>
      </c>
      <c r="G157" s="33">
        <f t="shared" si="19"/>
        <v>0.0058484775675160606</v>
      </c>
      <c r="H157" s="8">
        <f t="shared" si="20"/>
        <v>13.97967823136697</v>
      </c>
      <c r="I157" s="8">
        <f t="shared" si="21"/>
        <v>30882.303075407686</v>
      </c>
      <c r="J157" s="8">
        <f t="shared" si="22"/>
        <v>30882.303075407686</v>
      </c>
      <c r="K157" s="8">
        <f t="shared" si="23"/>
        <v>0.005581396831452164</v>
      </c>
      <c r="L157" s="34">
        <f t="shared" si="24"/>
        <v>433225.813460015</v>
      </c>
      <c r="M157" s="11">
        <f t="shared" si="25"/>
        <v>110290.40935281882</v>
      </c>
      <c r="N157" s="35">
        <f t="shared" si="26"/>
        <v>543516.2228128338</v>
      </c>
    </row>
    <row r="158" spans="1:14" s="4" customFormat="1" ht="12.75">
      <c r="A158" s="29" t="s">
        <v>494</v>
      </c>
      <c r="B158" s="30" t="s">
        <v>165</v>
      </c>
      <c r="C158" s="83">
        <v>1140</v>
      </c>
      <c r="D158" s="31">
        <v>1977369</v>
      </c>
      <c r="E158" s="31">
        <v>162050</v>
      </c>
      <c r="F158" s="32">
        <f t="shared" si="18"/>
        <v>13910.525516815798</v>
      </c>
      <c r="G158" s="33">
        <f t="shared" si="19"/>
        <v>0.0007499416414574605</v>
      </c>
      <c r="H158" s="8">
        <f t="shared" si="20"/>
        <v>12.202215365627893</v>
      </c>
      <c r="I158" s="8">
        <f t="shared" si="21"/>
        <v>2510.5255168157983</v>
      </c>
      <c r="J158" s="8">
        <f t="shared" si="22"/>
        <v>2510.5255168157983</v>
      </c>
      <c r="K158" s="8">
        <f t="shared" si="23"/>
        <v>0.0004537303817859939</v>
      </c>
      <c r="L158" s="34">
        <f t="shared" si="24"/>
        <v>55551.90627258142</v>
      </c>
      <c r="M158" s="11">
        <f t="shared" si="25"/>
        <v>8965.87557813339</v>
      </c>
      <c r="N158" s="35">
        <f t="shared" si="26"/>
        <v>64517.78185071481</v>
      </c>
    </row>
    <row r="159" spans="1:14" s="4" customFormat="1" ht="12.75">
      <c r="A159" s="10" t="s">
        <v>490</v>
      </c>
      <c r="B159" s="30" t="s">
        <v>30</v>
      </c>
      <c r="C159" s="9">
        <v>3496</v>
      </c>
      <c r="D159" s="31">
        <v>3247106</v>
      </c>
      <c r="E159" s="31">
        <v>180600</v>
      </c>
      <c r="F159" s="32">
        <f t="shared" si="18"/>
        <v>62856.4926688815</v>
      </c>
      <c r="G159" s="33">
        <f t="shared" si="19"/>
        <v>0.003388707438218348</v>
      </c>
      <c r="H159" s="8">
        <f t="shared" si="20"/>
        <v>17.979545957918052</v>
      </c>
      <c r="I159" s="8">
        <f t="shared" si="21"/>
        <v>27896.49266888151</v>
      </c>
      <c r="J159" s="8">
        <f t="shared" si="22"/>
        <v>27896.49266888151</v>
      </c>
      <c r="K159" s="8">
        <f t="shared" si="23"/>
        <v>0.005041767623694896</v>
      </c>
      <c r="L159" s="34">
        <f t="shared" si="24"/>
        <v>251018.40941550565</v>
      </c>
      <c r="M159" s="11">
        <f t="shared" si="25"/>
        <v>99627.14207053144</v>
      </c>
      <c r="N159" s="35">
        <f t="shared" si="26"/>
        <v>350645.5514860371</v>
      </c>
    </row>
    <row r="160" spans="1:14" s="4" customFormat="1" ht="12.75">
      <c r="A160" s="10" t="s">
        <v>490</v>
      </c>
      <c r="B160" s="30" t="s">
        <v>31</v>
      </c>
      <c r="C160" s="9">
        <v>4097</v>
      </c>
      <c r="D160" s="31">
        <v>3428024</v>
      </c>
      <c r="E160" s="31">
        <v>225300</v>
      </c>
      <c r="F160" s="32">
        <f t="shared" si="18"/>
        <v>62337.39160230803</v>
      </c>
      <c r="G160" s="33">
        <f t="shared" si="19"/>
        <v>0.0033607217589226358</v>
      </c>
      <c r="H160" s="8">
        <f t="shared" si="20"/>
        <v>15.21537505548158</v>
      </c>
      <c r="I160" s="8">
        <f t="shared" si="21"/>
        <v>21367.391602308035</v>
      </c>
      <c r="J160" s="8">
        <f t="shared" si="22"/>
        <v>21367.391602308035</v>
      </c>
      <c r="K160" s="8">
        <f t="shared" si="23"/>
        <v>0.0038617551124446137</v>
      </c>
      <c r="L160" s="34">
        <f t="shared" si="24"/>
        <v>248945.37099855824</v>
      </c>
      <c r="M160" s="11">
        <f t="shared" si="25"/>
        <v>76309.67032692481</v>
      </c>
      <c r="N160" s="35">
        <f t="shared" si="26"/>
        <v>325255.04132548306</v>
      </c>
    </row>
    <row r="161" spans="1:14" s="4" customFormat="1" ht="12.75">
      <c r="A161" s="29" t="s">
        <v>502</v>
      </c>
      <c r="B161" s="30" t="s">
        <v>376</v>
      </c>
      <c r="C161" s="83">
        <v>1124</v>
      </c>
      <c r="D161" s="31">
        <v>985935</v>
      </c>
      <c r="E161" s="31">
        <v>80450</v>
      </c>
      <c r="F161" s="32">
        <f t="shared" si="18"/>
        <v>13774.902921068988</v>
      </c>
      <c r="G161" s="33">
        <f t="shared" si="19"/>
        <v>0.0007426299815241148</v>
      </c>
      <c r="H161" s="8">
        <f t="shared" si="20"/>
        <v>12.25525170913611</v>
      </c>
      <c r="I161" s="8">
        <f t="shared" si="21"/>
        <v>2534.902921068987</v>
      </c>
      <c r="J161" s="8">
        <f t="shared" si="22"/>
        <v>2534.902921068987</v>
      </c>
      <c r="K161" s="8">
        <f t="shared" si="23"/>
        <v>0.00045813614020775236</v>
      </c>
      <c r="L161" s="34">
        <f t="shared" si="24"/>
        <v>55010.29526599052</v>
      </c>
      <c r="M161" s="11">
        <f t="shared" si="25"/>
        <v>9052.934949562987</v>
      </c>
      <c r="N161" s="35">
        <f t="shared" si="26"/>
        <v>64063.23021555351</v>
      </c>
    </row>
    <row r="162" spans="1:14" s="4" customFormat="1" ht="12.75">
      <c r="A162" s="29" t="s">
        <v>493</v>
      </c>
      <c r="B162" s="30" t="s">
        <v>133</v>
      </c>
      <c r="C162" s="83">
        <v>1483</v>
      </c>
      <c r="D162" s="31">
        <v>1529835</v>
      </c>
      <c r="E162" s="31">
        <v>165300</v>
      </c>
      <c r="F162" s="32">
        <f t="shared" si="18"/>
        <v>13725.016969147006</v>
      </c>
      <c r="G162" s="33">
        <f t="shared" si="19"/>
        <v>0.0007399405394448192</v>
      </c>
      <c r="H162" s="8">
        <f t="shared" si="20"/>
        <v>9.254900181488203</v>
      </c>
      <c r="I162" s="8">
        <f t="shared" si="21"/>
        <v>-1104.9830308529945</v>
      </c>
      <c r="J162" s="8">
        <f t="shared" si="22"/>
        <v>0</v>
      </c>
      <c r="K162" s="8">
        <f t="shared" si="23"/>
        <v>0</v>
      </c>
      <c r="L162" s="34">
        <f t="shared" si="24"/>
        <v>54811.074918625614</v>
      </c>
      <c r="M162" s="11">
        <f t="shared" si="25"/>
        <v>0</v>
      </c>
      <c r="N162" s="35">
        <f t="shared" si="26"/>
        <v>54811.074918625614</v>
      </c>
    </row>
    <row r="163" spans="1:14" s="4" customFormat="1" ht="12.75">
      <c r="A163" s="29" t="s">
        <v>502</v>
      </c>
      <c r="B163" s="30" t="s">
        <v>377</v>
      </c>
      <c r="C163" s="83">
        <v>719</v>
      </c>
      <c r="D163" s="31">
        <v>815853</v>
      </c>
      <c r="E163" s="31">
        <v>61050</v>
      </c>
      <c r="F163" s="32">
        <f t="shared" si="18"/>
        <v>9608.489877149877</v>
      </c>
      <c r="G163" s="33">
        <f t="shared" si="19"/>
        <v>0.0005180111032963062</v>
      </c>
      <c r="H163" s="8">
        <f t="shared" si="20"/>
        <v>13.363685503685504</v>
      </c>
      <c r="I163" s="8">
        <f t="shared" si="21"/>
        <v>2418.4898771498774</v>
      </c>
      <c r="J163" s="8">
        <f t="shared" si="22"/>
        <v>2418.4898771498774</v>
      </c>
      <c r="K163" s="8">
        <f t="shared" si="23"/>
        <v>0.00043709666679531676</v>
      </c>
      <c r="L163" s="34">
        <f t="shared" si="24"/>
        <v>38371.658096685656</v>
      </c>
      <c r="M163" s="11">
        <f t="shared" si="25"/>
        <v>8637.187385772304</v>
      </c>
      <c r="N163" s="35">
        <f t="shared" si="26"/>
        <v>47008.84548245796</v>
      </c>
    </row>
    <row r="164" spans="1:14" s="4" customFormat="1" ht="12.75">
      <c r="A164" s="29" t="s">
        <v>491</v>
      </c>
      <c r="B164" s="30" t="s">
        <v>83</v>
      </c>
      <c r="C164" s="83">
        <v>7879</v>
      </c>
      <c r="D164" s="31">
        <v>19138914</v>
      </c>
      <c r="E164" s="31">
        <v>1425350</v>
      </c>
      <c r="F164" s="32">
        <f t="shared" si="18"/>
        <v>105795.42105868734</v>
      </c>
      <c r="G164" s="33">
        <f t="shared" si="19"/>
        <v>0.005703622888403762</v>
      </c>
      <c r="H164" s="8">
        <f t="shared" si="20"/>
        <v>13.427518855018066</v>
      </c>
      <c r="I164" s="8">
        <f t="shared" si="21"/>
        <v>27005.421058687345</v>
      </c>
      <c r="J164" s="8">
        <f t="shared" si="22"/>
        <v>27005.421058687345</v>
      </c>
      <c r="K164" s="8">
        <f t="shared" si="23"/>
        <v>0.004880723149466705</v>
      </c>
      <c r="L164" s="34">
        <f t="shared" si="24"/>
        <v>422495.70712593733</v>
      </c>
      <c r="M164" s="11">
        <f t="shared" si="25"/>
        <v>96444.84532242232</v>
      </c>
      <c r="N164" s="35">
        <f t="shared" si="26"/>
        <v>518940.55244835967</v>
      </c>
    </row>
    <row r="165" spans="1:14" s="4" customFormat="1" ht="12.75">
      <c r="A165" s="29" t="s">
        <v>493</v>
      </c>
      <c r="B165" s="30" t="s">
        <v>138</v>
      </c>
      <c r="C165" s="83">
        <v>61</v>
      </c>
      <c r="D165" s="31">
        <v>163449</v>
      </c>
      <c r="E165" s="31">
        <v>12600</v>
      </c>
      <c r="F165" s="32">
        <f t="shared" si="18"/>
        <v>791.3007142857143</v>
      </c>
      <c r="G165" s="33">
        <f t="shared" si="19"/>
        <v>4.2660455626965344E-05</v>
      </c>
      <c r="H165" s="8">
        <f t="shared" si="20"/>
        <v>12.972142857142858</v>
      </c>
      <c r="I165" s="8">
        <f t="shared" si="21"/>
        <v>181.30071428571432</v>
      </c>
      <c r="J165" s="8">
        <f t="shared" si="22"/>
        <v>181.30071428571432</v>
      </c>
      <c r="K165" s="8">
        <f t="shared" si="23"/>
        <v>3.2766702333807124E-05</v>
      </c>
      <c r="L165" s="34">
        <f t="shared" si="24"/>
        <v>3160.07206631321</v>
      </c>
      <c r="M165" s="11">
        <f t="shared" si="25"/>
        <v>647.4818262648603</v>
      </c>
      <c r="N165" s="35">
        <f t="shared" si="26"/>
        <v>3807.55389257807</v>
      </c>
    </row>
    <row r="166" spans="1:14" s="4" customFormat="1" ht="12.75">
      <c r="A166" s="10" t="s">
        <v>490</v>
      </c>
      <c r="B166" s="30" t="s">
        <v>32</v>
      </c>
      <c r="C166" s="9">
        <v>1087</v>
      </c>
      <c r="D166" s="31">
        <v>764458</v>
      </c>
      <c r="E166" s="31">
        <v>50200</v>
      </c>
      <c r="F166" s="32">
        <f t="shared" si="18"/>
        <v>16553.10450199203</v>
      </c>
      <c r="G166" s="33">
        <f t="shared" si="19"/>
        <v>0.0008924078638462818</v>
      </c>
      <c r="H166" s="8">
        <f t="shared" si="20"/>
        <v>15.228247011952192</v>
      </c>
      <c r="I166" s="8">
        <f t="shared" si="21"/>
        <v>5683.104501992032</v>
      </c>
      <c r="J166" s="8">
        <f t="shared" si="22"/>
        <v>5683.104501992032</v>
      </c>
      <c r="K166" s="8">
        <f t="shared" si="23"/>
        <v>0.0010271145057665397</v>
      </c>
      <c r="L166" s="34">
        <f t="shared" si="24"/>
        <v>66105.08774117104</v>
      </c>
      <c r="M166" s="11">
        <f t="shared" si="25"/>
        <v>20296.15214866142</v>
      </c>
      <c r="N166" s="35">
        <f t="shared" si="26"/>
        <v>86401.23988983246</v>
      </c>
    </row>
    <row r="167" spans="1:14" s="4" customFormat="1" ht="12.75">
      <c r="A167" s="29" t="s">
        <v>495</v>
      </c>
      <c r="B167" s="30" t="s">
        <v>189</v>
      </c>
      <c r="C167" s="83">
        <v>1152</v>
      </c>
      <c r="D167" s="31">
        <v>2227073</v>
      </c>
      <c r="E167" s="31">
        <v>263450</v>
      </c>
      <c r="F167" s="32">
        <f t="shared" si="18"/>
        <v>9738.425112924653</v>
      </c>
      <c r="G167" s="33">
        <f t="shared" si="19"/>
        <v>0.0005250161473460297</v>
      </c>
      <c r="H167" s="8">
        <f t="shared" si="20"/>
        <v>8.453494021635985</v>
      </c>
      <c r="I167" s="8">
        <f t="shared" si="21"/>
        <v>-1781.5748870753457</v>
      </c>
      <c r="J167" s="8">
        <f t="shared" si="22"/>
        <v>0</v>
      </c>
      <c r="K167" s="8">
        <f t="shared" si="23"/>
        <v>0</v>
      </c>
      <c r="L167" s="34">
        <f t="shared" si="24"/>
        <v>38890.556540208905</v>
      </c>
      <c r="M167" s="11">
        <f t="shared" si="25"/>
        <v>0</v>
      </c>
      <c r="N167" s="35">
        <f t="shared" si="26"/>
        <v>38890.556540208905</v>
      </c>
    </row>
    <row r="168" spans="1:14" s="4" customFormat="1" ht="12.75">
      <c r="A168" s="29" t="s">
        <v>491</v>
      </c>
      <c r="B168" s="30" t="s">
        <v>84</v>
      </c>
      <c r="C168" s="87">
        <v>5</v>
      </c>
      <c r="D168" s="31">
        <v>2356364</v>
      </c>
      <c r="E168" s="31">
        <v>161600</v>
      </c>
      <c r="F168" s="32">
        <f t="shared" si="18"/>
        <v>72.90730198019801</v>
      </c>
      <c r="G168" s="33">
        <f t="shared" si="19"/>
        <v>3.9305647838515425E-06</v>
      </c>
      <c r="H168" s="8">
        <f t="shared" si="20"/>
        <v>14.581460396039605</v>
      </c>
      <c r="I168" s="8">
        <f t="shared" si="21"/>
        <v>22.90730198019802</v>
      </c>
      <c r="J168" s="8">
        <f t="shared" si="22"/>
        <v>22.90730198019802</v>
      </c>
      <c r="K168" s="8">
        <f t="shared" si="23"/>
        <v>4.1400650196716995E-06</v>
      </c>
      <c r="L168" s="34">
        <f t="shared" si="24"/>
        <v>291.15647725132465</v>
      </c>
      <c r="M168" s="11">
        <f t="shared" si="25"/>
        <v>81.80917421850425</v>
      </c>
      <c r="N168" s="35">
        <f t="shared" si="26"/>
        <v>372.9656514698289</v>
      </c>
    </row>
    <row r="169" spans="1:14" s="4" customFormat="1" ht="12.75">
      <c r="A169" s="29" t="s">
        <v>497</v>
      </c>
      <c r="B169" s="30" t="s">
        <v>227</v>
      </c>
      <c r="C169" s="83">
        <v>3449</v>
      </c>
      <c r="D169" s="31">
        <v>5171792</v>
      </c>
      <c r="E169" s="31">
        <v>372500</v>
      </c>
      <c r="F169" s="32">
        <f t="shared" si="18"/>
        <v>47885.934518120805</v>
      </c>
      <c r="G169" s="33">
        <f t="shared" si="19"/>
        <v>0.0025816175163067725</v>
      </c>
      <c r="H169" s="8">
        <f t="shared" si="20"/>
        <v>13.884005369127516</v>
      </c>
      <c r="I169" s="8">
        <f t="shared" si="21"/>
        <v>13395.934518120803</v>
      </c>
      <c r="J169" s="8">
        <f t="shared" si="22"/>
        <v>13395.934518120803</v>
      </c>
      <c r="K169" s="8">
        <f t="shared" si="23"/>
        <v>0.002421063814159627</v>
      </c>
      <c r="L169" s="34">
        <f t="shared" si="24"/>
        <v>191233.24585472196</v>
      </c>
      <c r="M169" s="11">
        <f t="shared" si="25"/>
        <v>47841.09196971201</v>
      </c>
      <c r="N169" s="35">
        <f t="shared" si="26"/>
        <v>239074.33782443398</v>
      </c>
    </row>
    <row r="170" spans="1:14" s="4" customFormat="1" ht="12.75">
      <c r="A170" s="29" t="s">
        <v>494</v>
      </c>
      <c r="B170" s="30" t="s">
        <v>166</v>
      </c>
      <c r="C170" s="83">
        <v>5800</v>
      </c>
      <c r="D170" s="31">
        <v>6271839.68</v>
      </c>
      <c r="E170" s="31">
        <v>341450</v>
      </c>
      <c r="F170" s="32">
        <f t="shared" si="18"/>
        <v>106535.86218772881</v>
      </c>
      <c r="G170" s="33">
        <f t="shared" si="19"/>
        <v>0.005743541411614457</v>
      </c>
      <c r="H170" s="8">
        <f t="shared" si="20"/>
        <v>18.36825210133255</v>
      </c>
      <c r="I170" s="8">
        <f t="shared" si="21"/>
        <v>48535.862187728795</v>
      </c>
      <c r="J170" s="8">
        <f t="shared" si="22"/>
        <v>48535.862187728795</v>
      </c>
      <c r="K170" s="8">
        <f t="shared" si="23"/>
        <v>0.0087719464045449</v>
      </c>
      <c r="L170" s="34">
        <f t="shared" si="24"/>
        <v>425452.6706246314</v>
      </c>
      <c r="M170" s="11">
        <f t="shared" si="25"/>
        <v>173336.8167492457</v>
      </c>
      <c r="N170" s="35">
        <f t="shared" si="26"/>
        <v>598789.4873738771</v>
      </c>
    </row>
    <row r="171" spans="1:14" s="4" customFormat="1" ht="12.75">
      <c r="A171" s="10" t="s">
        <v>490</v>
      </c>
      <c r="B171" s="30" t="s">
        <v>33</v>
      </c>
      <c r="C171" s="9">
        <v>81</v>
      </c>
      <c r="D171" s="31">
        <v>8001</v>
      </c>
      <c r="E171" s="31">
        <v>9000</v>
      </c>
      <c r="F171" s="32">
        <f t="shared" si="18"/>
        <v>72.009</v>
      </c>
      <c r="G171" s="33">
        <f t="shared" si="19"/>
        <v>3.882135696054693E-06</v>
      </c>
      <c r="H171" s="8">
        <f t="shared" si="20"/>
        <v>0.889</v>
      </c>
      <c r="I171" s="8">
        <f t="shared" si="21"/>
        <v>-737.9910000000001</v>
      </c>
      <c r="J171" s="8">
        <f t="shared" si="22"/>
        <v>0</v>
      </c>
      <c r="K171" s="8">
        <f t="shared" si="23"/>
        <v>0</v>
      </c>
      <c r="L171" s="34">
        <f t="shared" si="24"/>
        <v>287.56909391716454</v>
      </c>
      <c r="M171" s="11">
        <f t="shared" si="25"/>
        <v>0</v>
      </c>
      <c r="N171" s="35">
        <f t="shared" si="26"/>
        <v>287.56909391716454</v>
      </c>
    </row>
    <row r="172" spans="1:14" s="4" customFormat="1" ht="12.75">
      <c r="A172" s="29" t="s">
        <v>498</v>
      </c>
      <c r="B172" s="30" t="s">
        <v>275</v>
      </c>
      <c r="C172" s="83">
        <v>1105</v>
      </c>
      <c r="D172" s="31">
        <v>600078</v>
      </c>
      <c r="E172" s="31">
        <v>55000</v>
      </c>
      <c r="F172" s="32">
        <f t="shared" si="18"/>
        <v>12056.112545454545</v>
      </c>
      <c r="G172" s="33">
        <f t="shared" si="19"/>
        <v>0.0006499668773120291</v>
      </c>
      <c r="H172" s="8">
        <f t="shared" si="20"/>
        <v>10.910509090909091</v>
      </c>
      <c r="I172" s="8">
        <f t="shared" si="21"/>
        <v>1006.1125454545457</v>
      </c>
      <c r="J172" s="8">
        <f t="shared" si="22"/>
        <v>1006.1125454545457</v>
      </c>
      <c r="K172" s="8">
        <f t="shared" si="23"/>
        <v>0.00018183596474564878</v>
      </c>
      <c r="L172" s="34">
        <f t="shared" si="24"/>
        <v>48146.27839380805</v>
      </c>
      <c r="M172" s="11">
        <f t="shared" si="25"/>
        <v>3593.1440806806963</v>
      </c>
      <c r="N172" s="35">
        <f t="shared" si="26"/>
        <v>51739.42247448874</v>
      </c>
    </row>
    <row r="173" spans="1:14" s="4" customFormat="1" ht="12.75">
      <c r="A173" s="29" t="s">
        <v>500</v>
      </c>
      <c r="B173" s="30" t="s">
        <v>335</v>
      </c>
      <c r="C173" s="83">
        <v>1042</v>
      </c>
      <c r="D173" s="31">
        <v>2974093</v>
      </c>
      <c r="E173" s="31">
        <v>492200</v>
      </c>
      <c r="F173" s="32">
        <f t="shared" si="18"/>
        <v>6296.231015847216</v>
      </c>
      <c r="G173" s="33">
        <f t="shared" si="19"/>
        <v>0.0003394412250861306</v>
      </c>
      <c r="H173" s="8">
        <f t="shared" si="20"/>
        <v>6.042448191791954</v>
      </c>
      <c r="I173" s="8">
        <f t="shared" si="21"/>
        <v>-4123.768984152784</v>
      </c>
      <c r="J173" s="8">
        <f t="shared" si="22"/>
        <v>0</v>
      </c>
      <c r="K173" s="8">
        <f t="shared" si="23"/>
        <v>0</v>
      </c>
      <c r="L173" s="34">
        <f t="shared" si="24"/>
        <v>25144.099325366722</v>
      </c>
      <c r="M173" s="11">
        <f t="shared" si="25"/>
        <v>0</v>
      </c>
      <c r="N173" s="35">
        <f t="shared" si="26"/>
        <v>25144.099325366722</v>
      </c>
    </row>
    <row r="174" spans="1:14" s="4" customFormat="1" ht="12.75">
      <c r="A174" s="29" t="s">
        <v>497</v>
      </c>
      <c r="B174" s="30" t="s">
        <v>228</v>
      </c>
      <c r="C174" s="83">
        <v>209</v>
      </c>
      <c r="D174" s="31">
        <v>451804</v>
      </c>
      <c r="E174" s="31">
        <v>29500</v>
      </c>
      <c r="F174" s="32">
        <f t="shared" si="18"/>
        <v>3200.9164745762714</v>
      </c>
      <c r="G174" s="33">
        <f t="shared" si="19"/>
        <v>0.00017256720834954087</v>
      </c>
      <c r="H174" s="8">
        <f t="shared" si="20"/>
        <v>15.315389830508474</v>
      </c>
      <c r="I174" s="8">
        <f t="shared" si="21"/>
        <v>1110.9164745762712</v>
      </c>
      <c r="J174" s="8">
        <f t="shared" si="22"/>
        <v>1110.9164745762712</v>
      </c>
      <c r="K174" s="8">
        <f t="shared" si="23"/>
        <v>0.00020077730848207324</v>
      </c>
      <c r="L174" s="34">
        <f t="shared" si="24"/>
        <v>12782.911168026538</v>
      </c>
      <c r="M174" s="11">
        <f t="shared" si="25"/>
        <v>3967.4318472502664</v>
      </c>
      <c r="N174" s="35">
        <f t="shared" si="26"/>
        <v>16750.343015276805</v>
      </c>
    </row>
    <row r="175" spans="1:14" s="4" customFormat="1" ht="12.75">
      <c r="A175" s="29" t="s">
        <v>498</v>
      </c>
      <c r="B175" s="30" t="s">
        <v>276</v>
      </c>
      <c r="C175" s="83">
        <v>4594</v>
      </c>
      <c r="D175" s="31">
        <v>4516159</v>
      </c>
      <c r="E175" s="31">
        <v>291250</v>
      </c>
      <c r="F175" s="32">
        <f t="shared" si="18"/>
        <v>71235.13972875537</v>
      </c>
      <c r="G175" s="33">
        <f t="shared" si="19"/>
        <v>0.0038404154863203913</v>
      </c>
      <c r="H175" s="8">
        <f t="shared" si="20"/>
        <v>15.506125321888412</v>
      </c>
      <c r="I175" s="8">
        <f t="shared" si="21"/>
        <v>25295.139728755363</v>
      </c>
      <c r="J175" s="8">
        <f t="shared" si="22"/>
        <v>25295.139728755363</v>
      </c>
      <c r="K175" s="8">
        <f t="shared" si="23"/>
        <v>0.004571621889354544</v>
      </c>
      <c r="L175" s="34">
        <f t="shared" si="24"/>
        <v>284478.67053924914</v>
      </c>
      <c r="M175" s="11">
        <f t="shared" si="25"/>
        <v>90336.89322033669</v>
      </c>
      <c r="N175" s="35">
        <f t="shared" si="26"/>
        <v>374815.56375958584</v>
      </c>
    </row>
    <row r="176" spans="1:14" s="4" customFormat="1" ht="12.75">
      <c r="A176" s="10" t="s">
        <v>490</v>
      </c>
      <c r="B176" s="30" t="s">
        <v>34</v>
      </c>
      <c r="C176" s="9">
        <v>3</v>
      </c>
      <c r="D176" s="31">
        <v>54990</v>
      </c>
      <c r="E176" s="31">
        <v>5350</v>
      </c>
      <c r="F176" s="32">
        <f t="shared" si="18"/>
        <v>30.83551401869159</v>
      </c>
      <c r="G176" s="33">
        <f t="shared" si="19"/>
        <v>1.6623984457242502E-06</v>
      </c>
      <c r="H176" s="8">
        <f t="shared" si="20"/>
        <v>10.278504672897196</v>
      </c>
      <c r="I176" s="8">
        <f t="shared" si="21"/>
        <v>0.8355140186915868</v>
      </c>
      <c r="J176" s="8">
        <f t="shared" si="22"/>
        <v>0.8355140186915868</v>
      </c>
      <c r="K176" s="8">
        <f t="shared" si="23"/>
        <v>1.5100348199978037E-07</v>
      </c>
      <c r="L176" s="34">
        <f t="shared" si="24"/>
        <v>123.142118718843</v>
      </c>
      <c r="M176" s="11">
        <f t="shared" si="25"/>
        <v>2.983883129328344</v>
      </c>
      <c r="N176" s="35">
        <f t="shared" si="26"/>
        <v>126.12600184817134</v>
      </c>
    </row>
    <row r="177" spans="1:14" s="4" customFormat="1" ht="12.75">
      <c r="A177" s="29" t="s">
        <v>491</v>
      </c>
      <c r="B177" s="30" t="s">
        <v>85</v>
      </c>
      <c r="C177" s="83">
        <v>16381</v>
      </c>
      <c r="D177" s="31">
        <v>19433154</v>
      </c>
      <c r="E177" s="31">
        <v>1445250</v>
      </c>
      <c r="F177" s="32">
        <f t="shared" si="18"/>
        <v>220262.58133471716</v>
      </c>
      <c r="G177" s="33">
        <f t="shared" si="19"/>
        <v>0.011874754954306486</v>
      </c>
      <c r="H177" s="8">
        <f t="shared" si="20"/>
        <v>13.44622314478464</v>
      </c>
      <c r="I177" s="8">
        <f t="shared" si="21"/>
        <v>56452.58133471717</v>
      </c>
      <c r="J177" s="8">
        <f t="shared" si="22"/>
        <v>56452.58133471717</v>
      </c>
      <c r="K177" s="8">
        <f t="shared" si="23"/>
        <v>0.010202744847737574</v>
      </c>
      <c r="L177" s="34">
        <f t="shared" si="24"/>
        <v>879622.1435970555</v>
      </c>
      <c r="M177" s="11">
        <f t="shared" si="25"/>
        <v>201609.90873078088</v>
      </c>
      <c r="N177" s="35">
        <f t="shared" si="26"/>
        <v>1081232.0523278364</v>
      </c>
    </row>
    <row r="178" spans="1:14" s="4" customFormat="1" ht="12.75">
      <c r="A178" s="29" t="s">
        <v>493</v>
      </c>
      <c r="B178" s="30" t="s">
        <v>134</v>
      </c>
      <c r="C178" s="83">
        <v>1737</v>
      </c>
      <c r="D178" s="31">
        <v>3207378</v>
      </c>
      <c r="E178" s="31">
        <v>414050</v>
      </c>
      <c r="F178" s="32">
        <f t="shared" si="18"/>
        <v>13455.417427846878</v>
      </c>
      <c r="G178" s="33">
        <f t="shared" si="19"/>
        <v>0.0007254059395625657</v>
      </c>
      <c r="H178" s="8">
        <f t="shared" si="20"/>
        <v>7.746354305035624</v>
      </c>
      <c r="I178" s="8">
        <f t="shared" si="21"/>
        <v>-3914.582572153122</v>
      </c>
      <c r="J178" s="8">
        <f t="shared" si="22"/>
        <v>0</v>
      </c>
      <c r="K178" s="8">
        <f t="shared" si="23"/>
        <v>0</v>
      </c>
      <c r="L178" s="34">
        <f t="shared" si="24"/>
        <v>53734.42483582818</v>
      </c>
      <c r="M178" s="11">
        <f t="shared" si="25"/>
        <v>0</v>
      </c>
      <c r="N178" s="35">
        <f t="shared" si="26"/>
        <v>53734.42483582818</v>
      </c>
    </row>
    <row r="179" spans="1:14" s="4" customFormat="1" ht="12.75">
      <c r="A179" s="10" t="s">
        <v>490</v>
      </c>
      <c r="B179" s="30" t="s">
        <v>35</v>
      </c>
      <c r="C179" s="9">
        <v>467</v>
      </c>
      <c r="D179" s="31">
        <v>374956</v>
      </c>
      <c r="E179" s="31">
        <v>18750</v>
      </c>
      <c r="F179" s="32">
        <f t="shared" si="18"/>
        <v>9338.904106666667</v>
      </c>
      <c r="G179" s="33">
        <f t="shared" si="19"/>
        <v>0.0005034772458237502</v>
      </c>
      <c r="H179" s="8">
        <f t="shared" si="20"/>
        <v>19.997653333333332</v>
      </c>
      <c r="I179" s="8">
        <f t="shared" si="21"/>
        <v>4668.904106666666</v>
      </c>
      <c r="J179" s="8">
        <f t="shared" si="22"/>
        <v>4668.904106666666</v>
      </c>
      <c r="K179" s="8">
        <f t="shared" si="23"/>
        <v>0.0008438168139103179</v>
      </c>
      <c r="L179" s="34">
        <f t="shared" si="24"/>
        <v>37295.06300786596</v>
      </c>
      <c r="M179" s="11">
        <f t="shared" si="25"/>
        <v>16674.12381440485</v>
      </c>
      <c r="N179" s="35">
        <f t="shared" si="26"/>
        <v>53969.186822270814</v>
      </c>
    </row>
    <row r="180" spans="1:14" s="4" customFormat="1" ht="12.75">
      <c r="A180" s="29" t="s">
        <v>503</v>
      </c>
      <c r="B180" s="30" t="s">
        <v>507</v>
      </c>
      <c r="C180" s="83">
        <v>109</v>
      </c>
      <c r="D180" s="31">
        <v>234868</v>
      </c>
      <c r="E180" s="31">
        <v>31650</v>
      </c>
      <c r="F180" s="32">
        <f t="shared" si="18"/>
        <v>808.8660979462875</v>
      </c>
      <c r="G180" s="33">
        <f t="shared" si="19"/>
        <v>4.360743729486251E-05</v>
      </c>
      <c r="H180" s="8">
        <f t="shared" si="20"/>
        <v>7.420789889415482</v>
      </c>
      <c r="I180" s="8">
        <f t="shared" si="21"/>
        <v>-281.13390205371246</v>
      </c>
      <c r="J180" s="8">
        <f t="shared" si="22"/>
        <v>0</v>
      </c>
      <c r="K180" s="8">
        <f t="shared" si="23"/>
        <v>0</v>
      </c>
      <c r="L180" s="34">
        <f t="shared" si="24"/>
        <v>3230.2197070744814</v>
      </c>
      <c r="M180" s="11">
        <f t="shared" si="25"/>
        <v>0</v>
      </c>
      <c r="N180" s="35">
        <f t="shared" si="26"/>
        <v>3230.2197070744814</v>
      </c>
    </row>
    <row r="181" spans="1:14" s="4" customFormat="1" ht="12.75">
      <c r="A181" s="29" t="s">
        <v>491</v>
      </c>
      <c r="B181" s="30" t="s">
        <v>86</v>
      </c>
      <c r="C181" s="83">
        <v>7761</v>
      </c>
      <c r="D181" s="31">
        <v>10660489</v>
      </c>
      <c r="E181" s="31">
        <v>894800</v>
      </c>
      <c r="F181" s="32">
        <f t="shared" si="18"/>
        <v>92463.181860751</v>
      </c>
      <c r="G181" s="33">
        <f t="shared" si="19"/>
        <v>0.004984857710458669</v>
      </c>
      <c r="H181" s="8">
        <f t="shared" si="20"/>
        <v>11.913823200715244</v>
      </c>
      <c r="I181" s="8">
        <f t="shared" si="21"/>
        <v>14853.18186075101</v>
      </c>
      <c r="J181" s="8">
        <f t="shared" si="22"/>
        <v>14853.18186075101</v>
      </c>
      <c r="K181" s="8">
        <f t="shared" si="23"/>
        <v>0.002684433928782821</v>
      </c>
      <c r="L181" s="34">
        <f t="shared" si="24"/>
        <v>369253.1965225759</v>
      </c>
      <c r="M181" s="11">
        <f t="shared" si="25"/>
        <v>53045.380184698755</v>
      </c>
      <c r="N181" s="35">
        <f t="shared" si="26"/>
        <v>422298.57670727465</v>
      </c>
    </row>
    <row r="182" spans="1:14" s="4" customFormat="1" ht="12.75">
      <c r="A182" s="29" t="s">
        <v>493</v>
      </c>
      <c r="B182" s="30" t="s">
        <v>135</v>
      </c>
      <c r="C182" s="83">
        <v>58</v>
      </c>
      <c r="D182" s="31">
        <v>150502</v>
      </c>
      <c r="E182" s="31">
        <v>30550</v>
      </c>
      <c r="F182" s="32">
        <f t="shared" si="18"/>
        <v>285.7321112929624</v>
      </c>
      <c r="G182" s="33">
        <f t="shared" si="19"/>
        <v>1.5404335968552285E-05</v>
      </c>
      <c r="H182" s="8">
        <f t="shared" si="20"/>
        <v>4.926415711947627</v>
      </c>
      <c r="I182" s="8">
        <f t="shared" si="21"/>
        <v>-294.2678887070376</v>
      </c>
      <c r="J182" s="8">
        <f t="shared" si="22"/>
        <v>0</v>
      </c>
      <c r="K182" s="8">
        <f t="shared" si="23"/>
        <v>0</v>
      </c>
      <c r="L182" s="34">
        <f t="shared" si="24"/>
        <v>1141.0757592461441</v>
      </c>
      <c r="M182" s="11">
        <f t="shared" si="25"/>
        <v>0</v>
      </c>
      <c r="N182" s="35">
        <f t="shared" si="26"/>
        <v>1141.0757592461441</v>
      </c>
    </row>
    <row r="183" spans="1:14" s="4" customFormat="1" ht="12.75">
      <c r="A183" s="29" t="s">
        <v>498</v>
      </c>
      <c r="B183" s="30" t="s">
        <v>277</v>
      </c>
      <c r="C183" s="83">
        <v>1491</v>
      </c>
      <c r="D183" s="31">
        <v>1024722</v>
      </c>
      <c r="E183" s="31">
        <v>57550</v>
      </c>
      <c r="F183" s="32">
        <f t="shared" si="18"/>
        <v>26548.401424847958</v>
      </c>
      <c r="G183" s="33">
        <f t="shared" si="19"/>
        <v>0.0014312724360092703</v>
      </c>
      <c r="H183" s="8">
        <f t="shared" si="20"/>
        <v>17.805768896611642</v>
      </c>
      <c r="I183" s="8">
        <f t="shared" si="21"/>
        <v>11638.401424847958</v>
      </c>
      <c r="J183" s="8">
        <f t="shared" si="22"/>
        <v>11638.401424847958</v>
      </c>
      <c r="K183" s="8">
        <f t="shared" si="23"/>
        <v>0.002103422684415748</v>
      </c>
      <c r="L183" s="34">
        <f t="shared" si="24"/>
        <v>106021.46596526388</v>
      </c>
      <c r="M183" s="11">
        <f t="shared" si="25"/>
        <v>41564.38897140012</v>
      </c>
      <c r="N183" s="35">
        <f t="shared" si="26"/>
        <v>147585.854936664</v>
      </c>
    </row>
    <row r="184" spans="1:14" s="4" customFormat="1" ht="12.75">
      <c r="A184" s="10" t="s">
        <v>489</v>
      </c>
      <c r="B184" s="30" t="s">
        <v>2</v>
      </c>
      <c r="C184" s="9">
        <v>4350</v>
      </c>
      <c r="D184" s="31">
        <v>3762823</v>
      </c>
      <c r="E184" s="31">
        <v>319700</v>
      </c>
      <c r="F184" s="32">
        <f t="shared" si="18"/>
        <v>51198.874100719426</v>
      </c>
      <c r="G184" s="33">
        <f t="shared" si="19"/>
        <v>0.0027602240934357235</v>
      </c>
      <c r="H184" s="8">
        <f t="shared" si="20"/>
        <v>11.769856115107913</v>
      </c>
      <c r="I184" s="8">
        <f t="shared" si="21"/>
        <v>7698.874100719423</v>
      </c>
      <c r="J184" s="8">
        <f t="shared" si="22"/>
        <v>7698.874100719423</v>
      </c>
      <c r="K184" s="8">
        <f t="shared" si="23"/>
        <v>0.0013914270385398466</v>
      </c>
      <c r="L184" s="34">
        <f t="shared" si="24"/>
        <v>204463.5230974304</v>
      </c>
      <c r="M184" s="11">
        <f t="shared" si="25"/>
        <v>27495.098861338753</v>
      </c>
      <c r="N184" s="35">
        <f t="shared" si="26"/>
        <v>231958.62195876916</v>
      </c>
    </row>
    <row r="185" spans="1:14" s="4" customFormat="1" ht="12.75">
      <c r="A185" s="29" t="s">
        <v>499</v>
      </c>
      <c r="B185" s="30" t="s">
        <v>318</v>
      </c>
      <c r="C185" s="83">
        <v>1646</v>
      </c>
      <c r="D185" s="31">
        <v>3873405</v>
      </c>
      <c r="E185" s="31">
        <v>332050</v>
      </c>
      <c r="F185" s="32">
        <f t="shared" si="18"/>
        <v>19200.796958289415</v>
      </c>
      <c r="G185" s="33">
        <f t="shared" si="19"/>
        <v>0.0010351497627306824</v>
      </c>
      <c r="H185" s="8">
        <f t="shared" si="20"/>
        <v>11.665125734076193</v>
      </c>
      <c r="I185" s="8">
        <f t="shared" si="21"/>
        <v>2740.7969582894143</v>
      </c>
      <c r="J185" s="8">
        <f t="shared" si="22"/>
        <v>2740.7969582894143</v>
      </c>
      <c r="K185" s="8">
        <f t="shared" si="23"/>
        <v>0.0004953476242136879</v>
      </c>
      <c r="L185" s="34">
        <f t="shared" si="24"/>
        <v>76678.6899385179</v>
      </c>
      <c r="M185" s="11">
        <f t="shared" si="25"/>
        <v>9788.24726072376</v>
      </c>
      <c r="N185" s="35">
        <f t="shared" si="26"/>
        <v>86466.93719924166</v>
      </c>
    </row>
    <row r="186" spans="1:14" s="4" customFormat="1" ht="12.75">
      <c r="A186" s="29" t="s">
        <v>497</v>
      </c>
      <c r="B186" s="30" t="s">
        <v>229</v>
      </c>
      <c r="C186" s="83">
        <v>830</v>
      </c>
      <c r="D186" s="31">
        <v>1799475</v>
      </c>
      <c r="E186" s="31">
        <v>159400</v>
      </c>
      <c r="F186" s="32">
        <f t="shared" si="18"/>
        <v>9369.91373902133</v>
      </c>
      <c r="G186" s="33">
        <f t="shared" si="19"/>
        <v>0.0005051490313045314</v>
      </c>
      <c r="H186" s="8">
        <f t="shared" si="20"/>
        <v>11.28905269761606</v>
      </c>
      <c r="I186" s="8">
        <f t="shared" si="21"/>
        <v>1069.9137390213305</v>
      </c>
      <c r="J186" s="8">
        <f t="shared" si="22"/>
        <v>1069.9137390213305</v>
      </c>
      <c r="K186" s="8">
        <f t="shared" si="23"/>
        <v>0.00019336683337118499</v>
      </c>
      <c r="L186" s="34">
        <f t="shared" si="24"/>
        <v>37418.900470946064</v>
      </c>
      <c r="M186" s="11">
        <f t="shared" si="25"/>
        <v>3820.9981930665886</v>
      </c>
      <c r="N186" s="35">
        <f t="shared" si="26"/>
        <v>41239.89866401265</v>
      </c>
    </row>
    <row r="187" spans="1:14" s="4" customFormat="1" ht="12.75">
      <c r="A187" s="29" t="s">
        <v>499</v>
      </c>
      <c r="B187" s="30" t="s">
        <v>319</v>
      </c>
      <c r="C187" s="83">
        <v>1521</v>
      </c>
      <c r="D187" s="31">
        <v>1667514.07</v>
      </c>
      <c r="E187" s="31">
        <v>126800</v>
      </c>
      <c r="F187" s="32">
        <f t="shared" si="18"/>
        <v>20002.278394873818</v>
      </c>
      <c r="G187" s="33">
        <f t="shared" si="19"/>
        <v>0.001078359079547879</v>
      </c>
      <c r="H187" s="8">
        <f t="shared" si="20"/>
        <v>13.15074187697161</v>
      </c>
      <c r="I187" s="8">
        <f t="shared" si="21"/>
        <v>4792.278394873819</v>
      </c>
      <c r="J187" s="8">
        <f t="shared" si="22"/>
        <v>4792.278394873819</v>
      </c>
      <c r="K187" s="8">
        <f t="shared" si="23"/>
        <v>0.0008661144016129144</v>
      </c>
      <c r="L187" s="34">
        <f t="shared" si="24"/>
        <v>79879.4188822611</v>
      </c>
      <c r="M187" s="11">
        <f t="shared" si="25"/>
        <v>17114.73216918831</v>
      </c>
      <c r="N187" s="35">
        <f t="shared" si="26"/>
        <v>96994.15105144941</v>
      </c>
    </row>
    <row r="188" spans="1:14" s="4" customFormat="1" ht="12.75">
      <c r="A188" s="29" t="s">
        <v>494</v>
      </c>
      <c r="B188" s="30" t="s">
        <v>167</v>
      </c>
      <c r="C188" s="83">
        <v>2381</v>
      </c>
      <c r="D188" s="31">
        <v>3519383</v>
      </c>
      <c r="E188" s="31">
        <v>237200</v>
      </c>
      <c r="F188" s="32">
        <f t="shared" si="18"/>
        <v>35327.364768128165</v>
      </c>
      <c r="G188" s="33">
        <f t="shared" si="19"/>
        <v>0.0019045622604659874</v>
      </c>
      <c r="H188" s="8">
        <f t="shared" si="20"/>
        <v>14.837196458684653</v>
      </c>
      <c r="I188" s="8">
        <f t="shared" si="21"/>
        <v>11517.36476812816</v>
      </c>
      <c r="J188" s="8">
        <f t="shared" si="22"/>
        <v>11517.36476812816</v>
      </c>
      <c r="K188" s="8">
        <f t="shared" si="23"/>
        <v>0.0020815475797431498</v>
      </c>
      <c r="L188" s="34">
        <f t="shared" si="24"/>
        <v>141080.39657336968</v>
      </c>
      <c r="M188" s="11">
        <f t="shared" si="25"/>
        <v>41132.129033281926</v>
      </c>
      <c r="N188" s="35">
        <f t="shared" si="26"/>
        <v>182212.52560665162</v>
      </c>
    </row>
    <row r="189" spans="1:14" s="4" customFormat="1" ht="12.75">
      <c r="A189" s="10" t="s">
        <v>490</v>
      </c>
      <c r="B189" s="30" t="s">
        <v>36</v>
      </c>
      <c r="C189" s="9">
        <v>219</v>
      </c>
      <c r="D189" s="31">
        <v>143713</v>
      </c>
      <c r="E189" s="31">
        <v>19300</v>
      </c>
      <c r="F189" s="32">
        <f t="shared" si="18"/>
        <v>1630.7330051813472</v>
      </c>
      <c r="G189" s="33">
        <f t="shared" si="19"/>
        <v>8.791577178059757E-05</v>
      </c>
      <c r="H189" s="8">
        <f t="shared" si="20"/>
        <v>7.446269430051814</v>
      </c>
      <c r="I189" s="8">
        <f t="shared" si="21"/>
        <v>-559.2669948186528</v>
      </c>
      <c r="J189" s="8">
        <f t="shared" si="22"/>
        <v>0</v>
      </c>
      <c r="K189" s="8">
        <f t="shared" si="23"/>
        <v>0</v>
      </c>
      <c r="L189" s="34">
        <f t="shared" si="24"/>
        <v>6512.3583541059415</v>
      </c>
      <c r="M189" s="11">
        <f t="shared" si="25"/>
        <v>0</v>
      </c>
      <c r="N189" s="35">
        <f t="shared" si="26"/>
        <v>6512.3583541059415</v>
      </c>
    </row>
    <row r="190" spans="1:14" s="4" customFormat="1" ht="12.75">
      <c r="A190" s="10" t="s">
        <v>490</v>
      </c>
      <c r="B190" s="30" t="s">
        <v>37</v>
      </c>
      <c r="C190" s="9">
        <v>118</v>
      </c>
      <c r="D190" s="31">
        <v>96668</v>
      </c>
      <c r="E190" s="31">
        <v>7150</v>
      </c>
      <c r="F190" s="32">
        <f t="shared" si="18"/>
        <v>1595.36</v>
      </c>
      <c r="G190" s="33">
        <f t="shared" si="19"/>
        <v>8.60087489627382E-05</v>
      </c>
      <c r="H190" s="8">
        <f t="shared" si="20"/>
        <v>13.52</v>
      </c>
      <c r="I190" s="8">
        <f t="shared" si="21"/>
        <v>415.35999999999996</v>
      </c>
      <c r="J190" s="8">
        <f t="shared" si="22"/>
        <v>415.35999999999996</v>
      </c>
      <c r="K190" s="8">
        <f t="shared" si="23"/>
        <v>7.506852653609502E-05</v>
      </c>
      <c r="L190" s="34">
        <f t="shared" si="24"/>
        <v>6371.095691811962</v>
      </c>
      <c r="M190" s="11">
        <f t="shared" si="25"/>
        <v>1483.3810910063441</v>
      </c>
      <c r="N190" s="35">
        <f t="shared" si="26"/>
        <v>7854.476782818306</v>
      </c>
    </row>
    <row r="191" spans="1:14" s="4" customFormat="1" ht="12.75">
      <c r="A191" s="29" t="s">
        <v>498</v>
      </c>
      <c r="B191" s="30" t="s">
        <v>278</v>
      </c>
      <c r="C191" s="83">
        <v>7257</v>
      </c>
      <c r="D191" s="31">
        <v>8893489</v>
      </c>
      <c r="E191" s="31">
        <v>600850</v>
      </c>
      <c r="F191" s="32">
        <f t="shared" si="18"/>
        <v>107414.5788016976</v>
      </c>
      <c r="G191" s="33">
        <f t="shared" si="19"/>
        <v>0.005790914616822203</v>
      </c>
      <c r="H191" s="8">
        <f t="shared" si="20"/>
        <v>14.80151285678622</v>
      </c>
      <c r="I191" s="8">
        <f t="shared" si="21"/>
        <v>34844.57880169759</v>
      </c>
      <c r="J191" s="8">
        <f t="shared" si="22"/>
        <v>34844.57880169759</v>
      </c>
      <c r="K191" s="8">
        <f t="shared" si="23"/>
        <v>0.0062975038241869456</v>
      </c>
      <c r="L191" s="34">
        <f t="shared" si="24"/>
        <v>428961.83948531497</v>
      </c>
      <c r="M191" s="11">
        <f t="shared" si="25"/>
        <v>124440.94115590982</v>
      </c>
      <c r="N191" s="35">
        <f t="shared" si="26"/>
        <v>553402.7806412248</v>
      </c>
    </row>
    <row r="192" spans="1:14" s="4" customFormat="1" ht="12.75">
      <c r="A192" s="29" t="s">
        <v>493</v>
      </c>
      <c r="B192" s="30" t="s">
        <v>136</v>
      </c>
      <c r="C192" s="83">
        <v>2394</v>
      </c>
      <c r="D192" s="31">
        <v>3017909</v>
      </c>
      <c r="E192" s="31">
        <v>347300</v>
      </c>
      <c r="F192" s="32">
        <f t="shared" si="18"/>
        <v>20802.97767348114</v>
      </c>
      <c r="G192" s="33">
        <f t="shared" si="19"/>
        <v>0.001121526228810981</v>
      </c>
      <c r="H192" s="8">
        <f t="shared" si="20"/>
        <v>8.689631442556868</v>
      </c>
      <c r="I192" s="8">
        <f t="shared" si="21"/>
        <v>-3137.0223265188583</v>
      </c>
      <c r="J192" s="8">
        <f t="shared" si="22"/>
        <v>0</v>
      </c>
      <c r="K192" s="8">
        <f t="shared" si="23"/>
        <v>0</v>
      </c>
      <c r="L192" s="34">
        <f t="shared" si="24"/>
        <v>83077.02426560532</v>
      </c>
      <c r="M192" s="11">
        <f t="shared" si="25"/>
        <v>0</v>
      </c>
      <c r="N192" s="35">
        <f t="shared" si="26"/>
        <v>83077.02426560532</v>
      </c>
    </row>
    <row r="193" spans="1:14" s="4" customFormat="1" ht="12.75">
      <c r="A193" s="29" t="s">
        <v>497</v>
      </c>
      <c r="B193" s="30" t="s">
        <v>230</v>
      </c>
      <c r="C193" s="83">
        <v>238</v>
      </c>
      <c r="D193" s="31">
        <v>329000</v>
      </c>
      <c r="E193" s="31">
        <v>41250</v>
      </c>
      <c r="F193" s="32">
        <f t="shared" si="18"/>
        <v>1898.230303030303</v>
      </c>
      <c r="G193" s="33">
        <f t="shared" si="19"/>
        <v>0.00010233703590838169</v>
      </c>
      <c r="H193" s="8">
        <f t="shared" si="20"/>
        <v>7.975757575757576</v>
      </c>
      <c r="I193" s="8">
        <f t="shared" si="21"/>
        <v>-481.769696969697</v>
      </c>
      <c r="J193" s="8">
        <f t="shared" si="22"/>
        <v>0</v>
      </c>
      <c r="K193" s="8">
        <f t="shared" si="23"/>
        <v>0</v>
      </c>
      <c r="L193" s="34">
        <f t="shared" si="24"/>
        <v>7580.613094037258</v>
      </c>
      <c r="M193" s="11">
        <f t="shared" si="25"/>
        <v>0</v>
      </c>
      <c r="N193" s="35">
        <f t="shared" si="26"/>
        <v>7580.613094037258</v>
      </c>
    </row>
    <row r="194" spans="1:14" s="4" customFormat="1" ht="12.75">
      <c r="A194" s="29" t="s">
        <v>501</v>
      </c>
      <c r="B194" s="30" t="s">
        <v>353</v>
      </c>
      <c r="C194" s="83">
        <v>939</v>
      </c>
      <c r="D194" s="31">
        <v>637770</v>
      </c>
      <c r="E194" s="31">
        <v>61150</v>
      </c>
      <c r="F194" s="32">
        <f t="shared" si="18"/>
        <v>9793.39378577269</v>
      </c>
      <c r="G194" s="33">
        <f t="shared" si="19"/>
        <v>0.0005279796081221565</v>
      </c>
      <c r="H194" s="8">
        <f t="shared" si="20"/>
        <v>10.429599345870809</v>
      </c>
      <c r="I194" s="8">
        <f t="shared" si="21"/>
        <v>403.3937857726896</v>
      </c>
      <c r="J194" s="8">
        <f t="shared" si="22"/>
        <v>403.3937857726896</v>
      </c>
      <c r="K194" s="8">
        <f t="shared" si="23"/>
        <v>7.29058578384365E-05</v>
      </c>
      <c r="L194" s="34">
        <f t="shared" si="24"/>
        <v>39110.07481493483</v>
      </c>
      <c r="M194" s="11">
        <f t="shared" si="25"/>
        <v>1440.645979498921</v>
      </c>
      <c r="N194" s="35">
        <f t="shared" si="26"/>
        <v>40550.72079443375</v>
      </c>
    </row>
    <row r="195" spans="1:14" s="4" customFormat="1" ht="12.75">
      <c r="A195" s="29" t="s">
        <v>491</v>
      </c>
      <c r="B195" s="30" t="s">
        <v>87</v>
      </c>
      <c r="C195" s="83">
        <v>4740</v>
      </c>
      <c r="D195" s="31">
        <v>10526711</v>
      </c>
      <c r="E195" s="31">
        <v>1908650</v>
      </c>
      <c r="F195" s="32">
        <f t="shared" si="18"/>
        <v>26142.3572367904</v>
      </c>
      <c r="G195" s="33">
        <f t="shared" si="19"/>
        <v>0.0014093818579338383</v>
      </c>
      <c r="H195" s="8">
        <f t="shared" si="20"/>
        <v>5.515265239829199</v>
      </c>
      <c r="I195" s="8">
        <f t="shared" si="21"/>
        <v>-21257.6427632096</v>
      </c>
      <c r="J195" s="8">
        <f t="shared" si="22"/>
        <v>0</v>
      </c>
      <c r="K195" s="8">
        <f t="shared" si="23"/>
        <v>0</v>
      </c>
      <c r="L195" s="34">
        <f t="shared" si="24"/>
        <v>104399.92200200871</v>
      </c>
      <c r="M195" s="11">
        <f t="shared" si="25"/>
        <v>0</v>
      </c>
      <c r="N195" s="35">
        <f t="shared" si="26"/>
        <v>104399.92200200871</v>
      </c>
    </row>
    <row r="196" spans="1:14" s="4" customFormat="1" ht="12.75">
      <c r="A196" s="29" t="s">
        <v>503</v>
      </c>
      <c r="B196" s="30" t="s">
        <v>417</v>
      </c>
      <c r="C196" s="83">
        <v>1004</v>
      </c>
      <c r="D196" s="31">
        <v>1438771</v>
      </c>
      <c r="E196" s="31">
        <v>114700</v>
      </c>
      <c r="F196" s="32">
        <f t="shared" si="18"/>
        <v>12593.950165649521</v>
      </c>
      <c r="G196" s="33">
        <f t="shared" si="19"/>
        <v>0.0006789626781708109</v>
      </c>
      <c r="H196" s="8">
        <f t="shared" si="20"/>
        <v>12.543775065387969</v>
      </c>
      <c r="I196" s="8">
        <f t="shared" si="21"/>
        <v>2553.950165649521</v>
      </c>
      <c r="J196" s="8">
        <f t="shared" si="22"/>
        <v>2553.950165649521</v>
      </c>
      <c r="K196" s="8">
        <f t="shared" si="23"/>
        <v>0.00046157857227928866</v>
      </c>
      <c r="L196" s="34">
        <f t="shared" si="24"/>
        <v>50294.14153749888</v>
      </c>
      <c r="M196" s="11">
        <f t="shared" si="25"/>
        <v>9120.958645745906</v>
      </c>
      <c r="N196" s="35">
        <f t="shared" si="26"/>
        <v>59415.10018324479</v>
      </c>
    </row>
    <row r="197" spans="1:14" s="4" customFormat="1" ht="12.75">
      <c r="A197" s="29" t="s">
        <v>491</v>
      </c>
      <c r="B197" s="30" t="s">
        <v>88</v>
      </c>
      <c r="C197" s="83">
        <v>2730</v>
      </c>
      <c r="D197" s="31">
        <v>5197654</v>
      </c>
      <c r="E197" s="31">
        <v>505500</v>
      </c>
      <c r="F197" s="32">
        <f t="shared" si="18"/>
        <v>28070.416261127597</v>
      </c>
      <c r="G197" s="33">
        <f t="shared" si="19"/>
        <v>0.0015133270142681826</v>
      </c>
      <c r="H197" s="8">
        <f t="shared" si="20"/>
        <v>10.282203758654797</v>
      </c>
      <c r="I197" s="8">
        <f t="shared" si="21"/>
        <v>770.4162611275951</v>
      </c>
      <c r="J197" s="8">
        <f t="shared" si="22"/>
        <v>770.4162611275951</v>
      </c>
      <c r="K197" s="8">
        <f t="shared" si="23"/>
        <v>0.0001392382837593798</v>
      </c>
      <c r="L197" s="34">
        <f t="shared" si="24"/>
        <v>112099.65657195773</v>
      </c>
      <c r="M197" s="11">
        <f t="shared" si="25"/>
        <v>2751.3985794503096</v>
      </c>
      <c r="N197" s="35">
        <f t="shared" si="26"/>
        <v>114851.05515140804</v>
      </c>
    </row>
    <row r="198" spans="1:14" s="4" customFormat="1" ht="12.75">
      <c r="A198" s="29" t="s">
        <v>497</v>
      </c>
      <c r="B198" s="30" t="s">
        <v>231</v>
      </c>
      <c r="C198" s="83">
        <v>1185</v>
      </c>
      <c r="D198" s="31">
        <v>1456651</v>
      </c>
      <c r="E198" s="31">
        <v>115850</v>
      </c>
      <c r="F198" s="32">
        <f t="shared" si="18"/>
        <v>14899.710271903323</v>
      </c>
      <c r="G198" s="33">
        <f t="shared" si="19"/>
        <v>0.0008032703843606864</v>
      </c>
      <c r="H198" s="8">
        <f t="shared" si="20"/>
        <v>12.573595166163143</v>
      </c>
      <c r="I198" s="8">
        <f t="shared" si="21"/>
        <v>3049.710271903324</v>
      </c>
      <c r="J198" s="8">
        <f t="shared" si="22"/>
        <v>3049.710271903324</v>
      </c>
      <c r="K198" s="8">
        <f t="shared" si="23"/>
        <v>0.0005511779094611332</v>
      </c>
      <c r="L198" s="34">
        <f t="shared" si="24"/>
        <v>59502.23142273199</v>
      </c>
      <c r="M198" s="11">
        <f t="shared" si="25"/>
        <v>10891.473782716697</v>
      </c>
      <c r="N198" s="35">
        <f t="shared" si="26"/>
        <v>70393.70520544868</v>
      </c>
    </row>
    <row r="199" spans="1:14" s="4" customFormat="1" ht="12.75">
      <c r="A199" s="29" t="s">
        <v>501</v>
      </c>
      <c r="B199" s="30" t="s">
        <v>354</v>
      </c>
      <c r="C199" s="83">
        <v>1782</v>
      </c>
      <c r="D199" s="31">
        <v>2163681</v>
      </c>
      <c r="E199" s="31">
        <v>122250</v>
      </c>
      <c r="F199" s="32">
        <f aca="true" t="shared" si="27" ref="F199:F262">(C199*D199)/E199</f>
        <v>31539.300957055213</v>
      </c>
      <c r="G199" s="33">
        <f aca="true" t="shared" si="28" ref="G199:G262">F199/$F$500</f>
        <v>0.0017003408750850032</v>
      </c>
      <c r="H199" s="8">
        <f aca="true" t="shared" si="29" ref="H199:H262">D199/E199</f>
        <v>17.69882208588957</v>
      </c>
      <c r="I199" s="8">
        <f aca="true" t="shared" si="30" ref="I199:I262">(H199-10)*C199</f>
        <v>13719.300957055215</v>
      </c>
      <c r="J199" s="8">
        <f aca="true" t="shared" si="31" ref="J199:J262">IF(I199&gt;0,I199,0)</f>
        <v>13719.300957055215</v>
      </c>
      <c r="K199" s="8">
        <f aca="true" t="shared" si="32" ref="K199:K262">J199/$J$500</f>
        <v>0.002479506230622528</v>
      </c>
      <c r="L199" s="34">
        <f aca="true" t="shared" si="33" ref="L199:L262">$B$509*G199</f>
        <v>125952.70312045894</v>
      </c>
      <c r="M199" s="11">
        <f aca="true" t="shared" si="34" ref="M199:M262">$G$509*K199</f>
        <v>48995.93514426267</v>
      </c>
      <c r="N199" s="35">
        <f aca="true" t="shared" si="35" ref="N199:N262">L199+M199</f>
        <v>174948.6382647216</v>
      </c>
    </row>
    <row r="200" spans="1:14" s="4" customFormat="1" ht="12.75">
      <c r="A200" s="10" t="s">
        <v>490</v>
      </c>
      <c r="B200" s="30" t="s">
        <v>38</v>
      </c>
      <c r="C200" s="9">
        <v>121</v>
      </c>
      <c r="D200" s="31">
        <v>171956</v>
      </c>
      <c r="E200" s="31">
        <v>9400</v>
      </c>
      <c r="F200" s="32">
        <f t="shared" si="27"/>
        <v>2213.4761702127657</v>
      </c>
      <c r="G200" s="33">
        <f t="shared" si="28"/>
        <v>0.0001193325119464152</v>
      </c>
      <c r="H200" s="8">
        <f t="shared" si="29"/>
        <v>18.293191489361703</v>
      </c>
      <c r="I200" s="8">
        <f t="shared" si="30"/>
        <v>1003.4761702127661</v>
      </c>
      <c r="J200" s="8">
        <f t="shared" si="31"/>
        <v>1003.4761702127661</v>
      </c>
      <c r="K200" s="8">
        <f t="shared" si="32"/>
        <v>0.00018135948938741343</v>
      </c>
      <c r="L200" s="34">
        <f t="shared" si="33"/>
        <v>8839.552509760175</v>
      </c>
      <c r="M200" s="11">
        <f t="shared" si="34"/>
        <v>3583.728756185191</v>
      </c>
      <c r="N200" s="35">
        <f t="shared" si="35"/>
        <v>12423.281265945367</v>
      </c>
    </row>
    <row r="201" spans="1:14" s="4" customFormat="1" ht="12.75">
      <c r="A201" s="29" t="s">
        <v>497</v>
      </c>
      <c r="B201" s="30" t="s">
        <v>232</v>
      </c>
      <c r="C201" s="83">
        <v>1416</v>
      </c>
      <c r="D201" s="31">
        <v>1011254</v>
      </c>
      <c r="E201" s="31">
        <v>82800</v>
      </c>
      <c r="F201" s="32">
        <f t="shared" si="27"/>
        <v>17293.908985507245</v>
      </c>
      <c r="G201" s="33">
        <f t="shared" si="28"/>
        <v>0.0009323459761551846</v>
      </c>
      <c r="H201" s="8">
        <f t="shared" si="29"/>
        <v>12.213212560386474</v>
      </c>
      <c r="I201" s="8">
        <f t="shared" si="30"/>
        <v>3133.9089855072466</v>
      </c>
      <c r="J201" s="8">
        <f t="shared" si="31"/>
        <v>3133.9089855072466</v>
      </c>
      <c r="K201" s="8">
        <f t="shared" si="32"/>
        <v>0.0005663952471115595</v>
      </c>
      <c r="L201" s="34">
        <f t="shared" si="33"/>
        <v>69063.502301771</v>
      </c>
      <c r="M201" s="11">
        <f t="shared" si="34"/>
        <v>11192.173849278517</v>
      </c>
      <c r="N201" s="35">
        <f t="shared" si="35"/>
        <v>80255.67615104953</v>
      </c>
    </row>
    <row r="202" spans="1:14" s="4" customFormat="1" ht="12.75">
      <c r="A202" s="29" t="s">
        <v>498</v>
      </c>
      <c r="B202" s="30" t="s">
        <v>279</v>
      </c>
      <c r="C202" s="83">
        <v>5416</v>
      </c>
      <c r="D202" s="31">
        <v>4831176.89</v>
      </c>
      <c r="E202" s="31">
        <v>443350</v>
      </c>
      <c r="F202" s="32">
        <f t="shared" si="27"/>
        <v>59018.05353837825</v>
      </c>
      <c r="G202" s="33">
        <f t="shared" si="28"/>
        <v>0.0031817702280687856</v>
      </c>
      <c r="H202" s="8">
        <f t="shared" si="29"/>
        <v>10.896981820232321</v>
      </c>
      <c r="I202" s="8">
        <f t="shared" si="30"/>
        <v>4858.053538378253</v>
      </c>
      <c r="J202" s="8">
        <f t="shared" si="31"/>
        <v>4858.053538378253</v>
      </c>
      <c r="K202" s="8">
        <f t="shared" si="32"/>
        <v>0.0008780020246521527</v>
      </c>
      <c r="L202" s="34">
        <f t="shared" si="33"/>
        <v>235689.5413182538</v>
      </c>
      <c r="M202" s="11">
        <f t="shared" si="34"/>
        <v>17349.635877134926</v>
      </c>
      <c r="N202" s="35">
        <f t="shared" si="35"/>
        <v>253039.1771953887</v>
      </c>
    </row>
    <row r="203" spans="1:14" s="4" customFormat="1" ht="12.75">
      <c r="A203" s="10" t="s">
        <v>490</v>
      </c>
      <c r="B203" s="30" t="s">
        <v>39</v>
      </c>
      <c r="C203" s="9">
        <v>83</v>
      </c>
      <c r="D203" s="31">
        <v>116134</v>
      </c>
      <c r="E203" s="31">
        <v>9050</v>
      </c>
      <c r="F203" s="32">
        <f t="shared" si="27"/>
        <v>1065.0963535911603</v>
      </c>
      <c r="G203" s="33">
        <f t="shared" si="28"/>
        <v>5.742127475751552E-05</v>
      </c>
      <c r="H203" s="8">
        <f t="shared" si="29"/>
        <v>12.832486187845303</v>
      </c>
      <c r="I203" s="8">
        <f t="shared" si="30"/>
        <v>235.09635359116015</v>
      </c>
      <c r="J203" s="8">
        <f t="shared" si="31"/>
        <v>235.09635359116015</v>
      </c>
      <c r="K203" s="8">
        <f t="shared" si="32"/>
        <v>4.248925476236803E-05</v>
      </c>
      <c r="L203" s="34">
        <f t="shared" si="33"/>
        <v>4253.479333648375</v>
      </c>
      <c r="M203" s="11">
        <f t="shared" si="34"/>
        <v>839.6029600386854</v>
      </c>
      <c r="N203" s="35">
        <f t="shared" si="35"/>
        <v>5093.082293687061</v>
      </c>
    </row>
    <row r="204" spans="1:14" s="4" customFormat="1" ht="12.75">
      <c r="A204" s="29" t="s">
        <v>501</v>
      </c>
      <c r="B204" s="30" t="s">
        <v>355</v>
      </c>
      <c r="C204" s="83">
        <v>73</v>
      </c>
      <c r="D204" s="31">
        <v>123923</v>
      </c>
      <c r="E204" s="31">
        <v>8350</v>
      </c>
      <c r="F204" s="32">
        <f t="shared" si="27"/>
        <v>1083.3986826347304</v>
      </c>
      <c r="G204" s="33">
        <f t="shared" si="28"/>
        <v>5.8407986486618574E-05</v>
      </c>
      <c r="H204" s="8">
        <f t="shared" si="29"/>
        <v>14.841077844311377</v>
      </c>
      <c r="I204" s="8">
        <f t="shared" si="30"/>
        <v>353.3986826347305</v>
      </c>
      <c r="J204" s="8">
        <f t="shared" si="31"/>
        <v>353.3986826347305</v>
      </c>
      <c r="K204" s="8">
        <f t="shared" si="32"/>
        <v>6.387018101210104E-05</v>
      </c>
      <c r="L204" s="34">
        <f t="shared" si="33"/>
        <v>4326.569977590567</v>
      </c>
      <c r="M204" s="11">
        <f t="shared" si="34"/>
        <v>1262.0977547354373</v>
      </c>
      <c r="N204" s="35">
        <f t="shared" si="35"/>
        <v>5588.667732326005</v>
      </c>
    </row>
    <row r="205" spans="1:14" s="4" customFormat="1" ht="12.75">
      <c r="A205" s="29" t="s">
        <v>497</v>
      </c>
      <c r="B205" s="30" t="s">
        <v>233</v>
      </c>
      <c r="C205" s="83">
        <v>1620</v>
      </c>
      <c r="D205" s="31">
        <v>1886321</v>
      </c>
      <c r="E205" s="31">
        <v>155900</v>
      </c>
      <c r="F205" s="32">
        <f t="shared" si="27"/>
        <v>19601.283001924312</v>
      </c>
      <c r="G205" s="33">
        <f t="shared" si="28"/>
        <v>0.001056740691166944</v>
      </c>
      <c r="H205" s="8">
        <f t="shared" si="29"/>
        <v>12.099557408595253</v>
      </c>
      <c r="I205" s="8">
        <f t="shared" si="30"/>
        <v>3401.2830019243092</v>
      </c>
      <c r="J205" s="8">
        <f t="shared" si="31"/>
        <v>3401.2830019243092</v>
      </c>
      <c r="K205" s="8">
        <f t="shared" si="32"/>
        <v>0.0006147180837989309</v>
      </c>
      <c r="L205" s="34">
        <f t="shared" si="33"/>
        <v>78278.0373630698</v>
      </c>
      <c r="M205" s="11">
        <f t="shared" si="34"/>
        <v>12147.0504868447</v>
      </c>
      <c r="N205" s="35">
        <f t="shared" si="35"/>
        <v>90425.0878499145</v>
      </c>
    </row>
    <row r="206" spans="1:14" s="4" customFormat="1" ht="12.75">
      <c r="A206" s="10" t="s">
        <v>490</v>
      </c>
      <c r="B206" s="30" t="s">
        <v>40</v>
      </c>
      <c r="C206" s="9">
        <v>1309</v>
      </c>
      <c r="D206" s="31">
        <v>686257</v>
      </c>
      <c r="E206" s="31">
        <v>58450</v>
      </c>
      <c r="F206" s="32">
        <f t="shared" si="27"/>
        <v>15368.869341317366</v>
      </c>
      <c r="G206" s="33">
        <f t="shared" si="28"/>
        <v>0.0008285636000767782</v>
      </c>
      <c r="H206" s="8">
        <f t="shared" si="29"/>
        <v>11.74092386655261</v>
      </c>
      <c r="I206" s="8">
        <f t="shared" si="30"/>
        <v>2278.869341317366</v>
      </c>
      <c r="J206" s="8">
        <f t="shared" si="31"/>
        <v>2278.869341317366</v>
      </c>
      <c r="K206" s="8">
        <f t="shared" si="32"/>
        <v>0.0004118628746652929</v>
      </c>
      <c r="L206" s="34">
        <f t="shared" si="33"/>
        <v>61375.82567476182</v>
      </c>
      <c r="M206" s="11">
        <f t="shared" si="34"/>
        <v>8138.558575173977</v>
      </c>
      <c r="N206" s="35">
        <f t="shared" si="35"/>
        <v>69514.3842499358</v>
      </c>
    </row>
    <row r="207" spans="1:14" s="4" customFormat="1" ht="12.75">
      <c r="A207" s="29" t="s">
        <v>498</v>
      </c>
      <c r="B207" s="30" t="s">
        <v>280</v>
      </c>
      <c r="C207" s="83">
        <v>3076</v>
      </c>
      <c r="D207" s="31">
        <v>3719225</v>
      </c>
      <c r="E207" s="31">
        <v>272900</v>
      </c>
      <c r="F207" s="32">
        <f t="shared" si="27"/>
        <v>41921.34884573104</v>
      </c>
      <c r="G207" s="33">
        <f t="shared" si="28"/>
        <v>0.002260055892746374</v>
      </c>
      <c r="H207" s="8">
        <f t="shared" si="29"/>
        <v>13.628526932942469</v>
      </c>
      <c r="I207" s="8">
        <f t="shared" si="30"/>
        <v>11161.348845731034</v>
      </c>
      <c r="J207" s="8">
        <f t="shared" si="31"/>
        <v>11161.348845731034</v>
      </c>
      <c r="K207" s="8">
        <f t="shared" si="32"/>
        <v>0.00201720438175167</v>
      </c>
      <c r="L207" s="34">
        <f t="shared" si="33"/>
        <v>167413.5775160361</v>
      </c>
      <c r="M207" s="11">
        <f t="shared" si="34"/>
        <v>39860.68429286138</v>
      </c>
      <c r="N207" s="35">
        <f t="shared" si="35"/>
        <v>207274.26180889749</v>
      </c>
    </row>
    <row r="208" spans="1:14" s="4" customFormat="1" ht="12.75">
      <c r="A208" s="29" t="s">
        <v>504</v>
      </c>
      <c r="B208" s="30" t="s">
        <v>449</v>
      </c>
      <c r="C208" s="83">
        <v>4281</v>
      </c>
      <c r="D208" s="31">
        <v>3876891</v>
      </c>
      <c r="E208" s="31">
        <v>410000</v>
      </c>
      <c r="F208" s="32">
        <f t="shared" si="27"/>
        <v>40480.41553902439</v>
      </c>
      <c r="G208" s="33">
        <f t="shared" si="28"/>
        <v>0.002182372566695464</v>
      </c>
      <c r="H208" s="8">
        <f t="shared" si="29"/>
        <v>9.455831707317072</v>
      </c>
      <c r="I208" s="8">
        <f t="shared" si="30"/>
        <v>-2329.584460975613</v>
      </c>
      <c r="J208" s="8">
        <f t="shared" si="31"/>
        <v>0</v>
      </c>
      <c r="K208" s="8">
        <f t="shared" si="32"/>
        <v>0</v>
      </c>
      <c r="L208" s="34">
        <f t="shared" si="33"/>
        <v>161659.1872953041</v>
      </c>
      <c r="M208" s="11">
        <f t="shared" si="34"/>
        <v>0</v>
      </c>
      <c r="N208" s="35">
        <f t="shared" si="35"/>
        <v>161659.1872953041</v>
      </c>
    </row>
    <row r="209" spans="1:14" s="4" customFormat="1" ht="12.75">
      <c r="A209" s="29" t="s">
        <v>495</v>
      </c>
      <c r="B209" s="30" t="s">
        <v>190</v>
      </c>
      <c r="C209" s="83">
        <v>1536</v>
      </c>
      <c r="D209" s="31">
        <v>2382270</v>
      </c>
      <c r="E209" s="31">
        <v>193750</v>
      </c>
      <c r="F209" s="32">
        <f t="shared" si="27"/>
        <v>18886.021780645162</v>
      </c>
      <c r="G209" s="33">
        <f t="shared" si="28"/>
        <v>0.0010181796624187116</v>
      </c>
      <c r="H209" s="8">
        <f t="shared" si="29"/>
        <v>12.295587096774193</v>
      </c>
      <c r="I209" s="8">
        <f t="shared" si="30"/>
        <v>3526.021780645161</v>
      </c>
      <c r="J209" s="8">
        <f t="shared" si="31"/>
        <v>3526.021780645161</v>
      </c>
      <c r="K209" s="8">
        <f t="shared" si="32"/>
        <v>0.000637262277559732</v>
      </c>
      <c r="L209" s="34">
        <f t="shared" si="33"/>
        <v>75421.63022899865</v>
      </c>
      <c r="M209" s="11">
        <f t="shared" si="34"/>
        <v>12592.531866057278</v>
      </c>
      <c r="N209" s="35">
        <f t="shared" si="35"/>
        <v>88014.16209505593</v>
      </c>
    </row>
    <row r="210" spans="1:14" s="4" customFormat="1" ht="12.75">
      <c r="A210" s="10" t="s">
        <v>490</v>
      </c>
      <c r="B210" s="30" t="s">
        <v>41</v>
      </c>
      <c r="C210" s="9">
        <v>6123</v>
      </c>
      <c r="D210" s="31">
        <v>4825048</v>
      </c>
      <c r="E210" s="31">
        <v>289900</v>
      </c>
      <c r="F210" s="32">
        <f t="shared" si="27"/>
        <v>101910.2066367713</v>
      </c>
      <c r="G210" s="33">
        <f t="shared" si="28"/>
        <v>0.005494163937520584</v>
      </c>
      <c r="H210" s="8">
        <f t="shared" si="29"/>
        <v>16.643835805450156</v>
      </c>
      <c r="I210" s="8">
        <f t="shared" si="30"/>
        <v>40680.206636771305</v>
      </c>
      <c r="J210" s="8">
        <f t="shared" si="31"/>
        <v>40680.206636771305</v>
      </c>
      <c r="K210" s="8">
        <f t="shared" si="32"/>
        <v>0.0073521840605891165</v>
      </c>
      <c r="L210" s="34">
        <f t="shared" si="33"/>
        <v>406980.0411538464</v>
      </c>
      <c r="M210" s="11">
        <f t="shared" si="34"/>
        <v>145281.80205897856</v>
      </c>
      <c r="N210" s="35">
        <f t="shared" si="35"/>
        <v>552261.843212825</v>
      </c>
    </row>
    <row r="211" spans="1:14" s="4" customFormat="1" ht="12.75">
      <c r="A211" s="29" t="s">
        <v>498</v>
      </c>
      <c r="B211" s="30" t="s">
        <v>281</v>
      </c>
      <c r="C211" s="83">
        <v>1241</v>
      </c>
      <c r="D211" s="31">
        <v>1010237</v>
      </c>
      <c r="E211" s="31">
        <v>57050</v>
      </c>
      <c r="F211" s="32">
        <f t="shared" si="27"/>
        <v>21975.532287467133</v>
      </c>
      <c r="G211" s="33">
        <f t="shared" si="28"/>
        <v>0.0011847407731391715</v>
      </c>
      <c r="H211" s="8">
        <f t="shared" si="29"/>
        <v>17.70792287467134</v>
      </c>
      <c r="I211" s="8">
        <f t="shared" si="30"/>
        <v>9565.532287467133</v>
      </c>
      <c r="J211" s="8">
        <f t="shared" si="31"/>
        <v>9565.532287467133</v>
      </c>
      <c r="K211" s="8">
        <f t="shared" si="32"/>
        <v>0.0017287904813983056</v>
      </c>
      <c r="L211" s="34">
        <f t="shared" si="33"/>
        <v>87759.63988188027</v>
      </c>
      <c r="M211" s="11">
        <f t="shared" si="34"/>
        <v>34161.5218620941</v>
      </c>
      <c r="N211" s="35">
        <f t="shared" si="35"/>
        <v>121921.16174397437</v>
      </c>
    </row>
    <row r="212" spans="1:14" s="4" customFormat="1" ht="12.75">
      <c r="A212" s="29" t="s">
        <v>498</v>
      </c>
      <c r="B212" s="30" t="s">
        <v>282</v>
      </c>
      <c r="C212" s="83">
        <v>1536</v>
      </c>
      <c r="D212" s="31">
        <v>953351</v>
      </c>
      <c r="E212" s="31">
        <v>92350</v>
      </c>
      <c r="F212" s="32">
        <f t="shared" si="27"/>
        <v>15856.493080671358</v>
      </c>
      <c r="G212" s="33">
        <f t="shared" si="28"/>
        <v>0.0008548522796139168</v>
      </c>
      <c r="H212" s="8">
        <f t="shared" si="29"/>
        <v>10.323237682728749</v>
      </c>
      <c r="I212" s="8">
        <f t="shared" si="30"/>
        <v>496.49308067135826</v>
      </c>
      <c r="J212" s="8">
        <f t="shared" si="31"/>
        <v>496.49308067135826</v>
      </c>
      <c r="K212" s="8">
        <f t="shared" si="32"/>
        <v>8.97318085549052E-05</v>
      </c>
      <c r="L212" s="34">
        <f t="shared" si="33"/>
        <v>63323.15888170161</v>
      </c>
      <c r="M212" s="11">
        <f t="shared" si="34"/>
        <v>1773.1328189603723</v>
      </c>
      <c r="N212" s="35">
        <f t="shared" si="35"/>
        <v>65096.29170066198</v>
      </c>
    </row>
    <row r="213" spans="1:14" s="4" customFormat="1" ht="12.75">
      <c r="A213" s="29" t="s">
        <v>503</v>
      </c>
      <c r="B213" s="30" t="s">
        <v>476</v>
      </c>
      <c r="C213" s="83">
        <v>718</v>
      </c>
      <c r="D213" s="31">
        <v>37541.25</v>
      </c>
      <c r="E213" s="31">
        <v>2937.5</v>
      </c>
      <c r="F213" s="32">
        <f t="shared" si="27"/>
        <v>9176.04</v>
      </c>
      <c r="G213" s="33">
        <f t="shared" si="28"/>
        <v>0.0004946969466653573</v>
      </c>
      <c r="H213" s="8">
        <f t="shared" si="29"/>
        <v>12.78</v>
      </c>
      <c r="I213" s="8">
        <f t="shared" si="30"/>
        <v>1996.0399999999995</v>
      </c>
      <c r="J213" s="8">
        <f t="shared" si="31"/>
        <v>1996.0399999999995</v>
      </c>
      <c r="K213" s="8">
        <f t="shared" si="32"/>
        <v>0.0003607467779928425</v>
      </c>
      <c r="L213" s="34">
        <f t="shared" si="33"/>
        <v>36644.66259144911</v>
      </c>
      <c r="M213" s="11">
        <f t="shared" si="34"/>
        <v>7128.486115399418</v>
      </c>
      <c r="N213" s="35">
        <f t="shared" si="35"/>
        <v>43773.14870684853</v>
      </c>
    </row>
    <row r="214" spans="1:14" s="4" customFormat="1" ht="12.75">
      <c r="A214" s="29" t="s">
        <v>492</v>
      </c>
      <c r="B214" s="30" t="s">
        <v>109</v>
      </c>
      <c r="C214" s="84">
        <v>929</v>
      </c>
      <c r="D214" s="31">
        <v>889150</v>
      </c>
      <c r="E214" s="31">
        <v>78050</v>
      </c>
      <c r="F214" s="32">
        <f t="shared" si="27"/>
        <v>10583.220371556694</v>
      </c>
      <c r="G214" s="33">
        <f t="shared" si="28"/>
        <v>0.0005705605908099468</v>
      </c>
      <c r="H214" s="8">
        <f t="shared" si="29"/>
        <v>11.392056374119154</v>
      </c>
      <c r="I214" s="8">
        <f t="shared" si="30"/>
        <v>1293.2203715566936</v>
      </c>
      <c r="J214" s="8">
        <f t="shared" si="31"/>
        <v>1293.2203715566936</v>
      </c>
      <c r="K214" s="8">
        <f t="shared" si="32"/>
        <v>0.00023372531726507684</v>
      </c>
      <c r="L214" s="34">
        <f t="shared" si="33"/>
        <v>42264.25992548481</v>
      </c>
      <c r="M214" s="11">
        <f t="shared" si="34"/>
        <v>4618.496354178057</v>
      </c>
      <c r="N214" s="35">
        <f t="shared" si="35"/>
        <v>46882.75627966287</v>
      </c>
    </row>
    <row r="215" spans="1:14" s="4" customFormat="1" ht="12.75">
      <c r="A215" s="10" t="s">
        <v>490</v>
      </c>
      <c r="B215" s="30" t="s">
        <v>42</v>
      </c>
      <c r="C215" s="9">
        <v>837</v>
      </c>
      <c r="D215" s="31">
        <v>1205951</v>
      </c>
      <c r="E215" s="31">
        <v>68650</v>
      </c>
      <c r="F215" s="32">
        <f t="shared" si="27"/>
        <v>14703.291871813546</v>
      </c>
      <c r="G215" s="33">
        <f t="shared" si="28"/>
        <v>0.0007926811124314765</v>
      </c>
      <c r="H215" s="8">
        <f t="shared" si="29"/>
        <v>17.56665695557174</v>
      </c>
      <c r="I215" s="8">
        <f t="shared" si="30"/>
        <v>6333.291871813547</v>
      </c>
      <c r="J215" s="8">
        <f t="shared" si="31"/>
        <v>6333.291871813547</v>
      </c>
      <c r="K215" s="8">
        <f t="shared" si="32"/>
        <v>0.0011446236732956235</v>
      </c>
      <c r="L215" s="34">
        <f t="shared" si="33"/>
        <v>58717.83139853395</v>
      </c>
      <c r="M215" s="11">
        <f t="shared" si="34"/>
        <v>22618.17557413422</v>
      </c>
      <c r="N215" s="35">
        <f t="shared" si="35"/>
        <v>81336.00697266817</v>
      </c>
    </row>
    <row r="216" spans="1:14" s="4" customFormat="1" ht="12.75">
      <c r="A216" s="29" t="s">
        <v>495</v>
      </c>
      <c r="B216" s="30" t="s">
        <v>191</v>
      </c>
      <c r="C216" s="83">
        <v>73</v>
      </c>
      <c r="D216" s="31">
        <v>508763</v>
      </c>
      <c r="E216" s="31">
        <v>83700</v>
      </c>
      <c r="F216" s="32">
        <f t="shared" si="27"/>
        <v>443.72400238948626</v>
      </c>
      <c r="G216" s="33">
        <f t="shared" si="28"/>
        <v>2.392196515536228E-05</v>
      </c>
      <c r="H216" s="8">
        <f t="shared" si="29"/>
        <v>6.078410991636798</v>
      </c>
      <c r="I216" s="8">
        <f t="shared" si="30"/>
        <v>-286.27599761051374</v>
      </c>
      <c r="J216" s="8">
        <f t="shared" si="31"/>
        <v>0</v>
      </c>
      <c r="K216" s="8">
        <f t="shared" si="32"/>
        <v>0</v>
      </c>
      <c r="L216" s="34">
        <f t="shared" si="33"/>
        <v>1772.0189048097086</v>
      </c>
      <c r="M216" s="11">
        <f t="shared" si="34"/>
        <v>0</v>
      </c>
      <c r="N216" s="35">
        <f t="shared" si="35"/>
        <v>1772.0189048097086</v>
      </c>
    </row>
    <row r="217" spans="1:14" s="4" customFormat="1" ht="12.75">
      <c r="A217" s="29" t="s">
        <v>502</v>
      </c>
      <c r="B217" s="30" t="s">
        <v>378</v>
      </c>
      <c r="C217" s="83">
        <v>566</v>
      </c>
      <c r="D217" s="31">
        <v>4744688</v>
      </c>
      <c r="E217" s="31">
        <v>636800</v>
      </c>
      <c r="F217" s="32">
        <f t="shared" si="27"/>
        <v>4217.169296482412</v>
      </c>
      <c r="G217" s="33">
        <f t="shared" si="28"/>
        <v>0.00022735523979197365</v>
      </c>
      <c r="H217" s="8">
        <f t="shared" si="29"/>
        <v>7.450829145728643</v>
      </c>
      <c r="I217" s="8">
        <f t="shared" si="30"/>
        <v>-1442.830703517588</v>
      </c>
      <c r="J217" s="8">
        <f t="shared" si="31"/>
        <v>0</v>
      </c>
      <c r="K217" s="8">
        <f t="shared" si="32"/>
        <v>0</v>
      </c>
      <c r="L217" s="34">
        <f t="shared" si="33"/>
        <v>16841.333076208994</v>
      </c>
      <c r="M217" s="11">
        <f t="shared" si="34"/>
        <v>0</v>
      </c>
      <c r="N217" s="35">
        <f t="shared" si="35"/>
        <v>16841.333076208994</v>
      </c>
    </row>
    <row r="218" spans="1:14" s="4" customFormat="1" ht="12.75">
      <c r="A218" s="29" t="s">
        <v>501</v>
      </c>
      <c r="B218" s="30" t="s">
        <v>356</v>
      </c>
      <c r="C218" s="83">
        <v>862</v>
      </c>
      <c r="D218" s="31">
        <v>1145312</v>
      </c>
      <c r="E218" s="31">
        <v>83050</v>
      </c>
      <c r="F218" s="32">
        <f t="shared" si="27"/>
        <v>11887.524912703191</v>
      </c>
      <c r="G218" s="33">
        <f t="shared" si="28"/>
        <v>0.0006408780124893348</v>
      </c>
      <c r="H218" s="8">
        <f t="shared" si="29"/>
        <v>13.790632149307646</v>
      </c>
      <c r="I218" s="8">
        <f t="shared" si="30"/>
        <v>3267.5249127031907</v>
      </c>
      <c r="J218" s="8">
        <f t="shared" si="31"/>
        <v>3267.5249127031907</v>
      </c>
      <c r="K218" s="8">
        <f t="shared" si="32"/>
        <v>0.0005905438188959242</v>
      </c>
      <c r="L218" s="34">
        <f t="shared" si="33"/>
        <v>47473.02098437385</v>
      </c>
      <c r="M218" s="11">
        <f t="shared" si="34"/>
        <v>11669.358315427746</v>
      </c>
      <c r="N218" s="35">
        <f t="shared" si="35"/>
        <v>59142.37929980159</v>
      </c>
    </row>
    <row r="219" spans="1:14" s="4" customFormat="1" ht="12.75">
      <c r="A219" s="29" t="s">
        <v>502</v>
      </c>
      <c r="B219" s="30" t="s">
        <v>379</v>
      </c>
      <c r="C219" s="83">
        <v>548</v>
      </c>
      <c r="D219" s="31">
        <v>576563</v>
      </c>
      <c r="E219" s="31">
        <v>36350</v>
      </c>
      <c r="F219" s="32">
        <f t="shared" si="27"/>
        <v>8692.063933975242</v>
      </c>
      <c r="G219" s="33">
        <f t="shared" si="28"/>
        <v>0.00046860491980828603</v>
      </c>
      <c r="H219" s="8">
        <f t="shared" si="29"/>
        <v>15.86143053645117</v>
      </c>
      <c r="I219" s="8">
        <f t="shared" si="30"/>
        <v>3212.063933975241</v>
      </c>
      <c r="J219" s="8">
        <f t="shared" si="31"/>
        <v>3212.063933975241</v>
      </c>
      <c r="K219" s="8">
        <f t="shared" si="32"/>
        <v>0.0005805202876137667</v>
      </c>
      <c r="L219" s="34">
        <f t="shared" si="33"/>
        <v>34711.89642632622</v>
      </c>
      <c r="M219" s="11">
        <f t="shared" si="34"/>
        <v>11471.289731226701</v>
      </c>
      <c r="N219" s="35">
        <f t="shared" si="35"/>
        <v>46183.18615755292</v>
      </c>
    </row>
    <row r="220" spans="1:14" s="4" customFormat="1" ht="12.75">
      <c r="A220" s="29" t="s">
        <v>492</v>
      </c>
      <c r="B220" s="30" t="s">
        <v>110</v>
      </c>
      <c r="C220" s="84">
        <v>4851</v>
      </c>
      <c r="D220" s="31">
        <v>12131243</v>
      </c>
      <c r="E220" s="31">
        <v>992650</v>
      </c>
      <c r="F220" s="32">
        <f t="shared" si="27"/>
        <v>59284.40013398479</v>
      </c>
      <c r="G220" s="33">
        <f t="shared" si="28"/>
        <v>0.003196129455753197</v>
      </c>
      <c r="H220" s="8">
        <f t="shared" si="29"/>
        <v>12.221067848687856</v>
      </c>
      <c r="I220" s="8">
        <f t="shared" si="30"/>
        <v>10774.400133984787</v>
      </c>
      <c r="J220" s="8">
        <f t="shared" si="31"/>
        <v>10774.400133984787</v>
      </c>
      <c r="K220" s="8">
        <f t="shared" si="32"/>
        <v>0.0019472706624820463</v>
      </c>
      <c r="L220" s="34">
        <f t="shared" si="33"/>
        <v>236753.2007103644</v>
      </c>
      <c r="M220" s="11">
        <f t="shared" si="34"/>
        <v>38478.76884073877</v>
      </c>
      <c r="N220" s="35">
        <f t="shared" si="35"/>
        <v>275231.9695511032</v>
      </c>
    </row>
    <row r="221" spans="1:14" s="4" customFormat="1" ht="12.75">
      <c r="A221" s="29" t="s">
        <v>496</v>
      </c>
      <c r="B221" s="30" t="s">
        <v>210</v>
      </c>
      <c r="C221" s="83">
        <v>2427</v>
      </c>
      <c r="D221" s="31">
        <v>3745407</v>
      </c>
      <c r="E221" s="31">
        <v>347500</v>
      </c>
      <c r="F221" s="32">
        <f t="shared" si="27"/>
        <v>26158.569176978417</v>
      </c>
      <c r="G221" s="33">
        <f t="shared" si="28"/>
        <v>0.0014102558730112063</v>
      </c>
      <c r="H221" s="8">
        <f t="shared" si="29"/>
        <v>10.77814964028777</v>
      </c>
      <c r="I221" s="8">
        <f t="shared" si="30"/>
        <v>1888.5691769784187</v>
      </c>
      <c r="J221" s="8">
        <f t="shared" si="31"/>
        <v>1888.5691769784187</v>
      </c>
      <c r="K221" s="8">
        <f t="shared" si="32"/>
        <v>0.0003413234432233618</v>
      </c>
      <c r="L221" s="34">
        <f t="shared" si="33"/>
        <v>104464.66464460209</v>
      </c>
      <c r="M221" s="11">
        <f t="shared" si="34"/>
        <v>6744.674032615562</v>
      </c>
      <c r="N221" s="35">
        <f t="shared" si="35"/>
        <v>111209.33867721765</v>
      </c>
    </row>
    <row r="222" spans="1:14" s="4" customFormat="1" ht="12.75">
      <c r="A222" s="29" t="s">
        <v>503</v>
      </c>
      <c r="B222" s="30" t="s">
        <v>418</v>
      </c>
      <c r="C222" s="83">
        <v>583</v>
      </c>
      <c r="D222" s="31">
        <v>719909</v>
      </c>
      <c r="E222" s="31">
        <v>64550</v>
      </c>
      <c r="F222" s="32">
        <f t="shared" si="27"/>
        <v>6502.044105344694</v>
      </c>
      <c r="G222" s="33">
        <f t="shared" si="28"/>
        <v>0.0003505369817478459</v>
      </c>
      <c r="H222" s="8">
        <f t="shared" si="29"/>
        <v>11.152734314484896</v>
      </c>
      <c r="I222" s="8">
        <f t="shared" si="30"/>
        <v>672.0441053446941</v>
      </c>
      <c r="J222" s="8">
        <f t="shared" si="31"/>
        <v>672.0441053446941</v>
      </c>
      <c r="K222" s="8">
        <f t="shared" si="32"/>
        <v>0.00012145936237359016</v>
      </c>
      <c r="L222" s="34">
        <f t="shared" si="33"/>
        <v>25966.017192065076</v>
      </c>
      <c r="M222" s="11">
        <f t="shared" si="34"/>
        <v>2400.080696722349</v>
      </c>
      <c r="N222" s="35">
        <f t="shared" si="35"/>
        <v>28366.097888787423</v>
      </c>
    </row>
    <row r="223" spans="1:14" s="4" customFormat="1" ht="12.75">
      <c r="A223" s="29" t="s">
        <v>503</v>
      </c>
      <c r="B223" s="30" t="s">
        <v>419</v>
      </c>
      <c r="C223" s="83">
        <v>1370</v>
      </c>
      <c r="D223" s="31">
        <v>1963621</v>
      </c>
      <c r="E223" s="31">
        <v>161600</v>
      </c>
      <c r="F223" s="32">
        <f t="shared" si="27"/>
        <v>16647.03446782178</v>
      </c>
      <c r="G223" s="33">
        <f t="shared" si="28"/>
        <v>0.0008974717985388462</v>
      </c>
      <c r="H223" s="8">
        <f t="shared" si="29"/>
        <v>12.15112004950495</v>
      </c>
      <c r="I223" s="8">
        <f t="shared" si="30"/>
        <v>2947.0344678217816</v>
      </c>
      <c r="J223" s="8">
        <f t="shared" si="31"/>
        <v>2947.0344678217816</v>
      </c>
      <c r="K223" s="8">
        <f t="shared" si="32"/>
        <v>0.0005326211843953826</v>
      </c>
      <c r="L223" s="34">
        <f t="shared" si="33"/>
        <v>66480.19856294792</v>
      </c>
      <c r="M223" s="11">
        <f t="shared" si="34"/>
        <v>10524.786219450058</v>
      </c>
      <c r="N223" s="35">
        <f t="shared" si="35"/>
        <v>77004.98478239798</v>
      </c>
    </row>
    <row r="224" spans="1:14" s="4" customFormat="1" ht="12.75">
      <c r="A224" s="29" t="s">
        <v>498</v>
      </c>
      <c r="B224" s="30" t="s">
        <v>283</v>
      </c>
      <c r="C224" s="83">
        <v>1348</v>
      </c>
      <c r="D224" s="31">
        <v>778490</v>
      </c>
      <c r="E224" s="31">
        <v>72000</v>
      </c>
      <c r="F224" s="32">
        <f t="shared" si="27"/>
        <v>14575.062777777777</v>
      </c>
      <c r="G224" s="33">
        <f t="shared" si="28"/>
        <v>0.0007857680495750417</v>
      </c>
      <c r="H224" s="8">
        <f t="shared" si="29"/>
        <v>10.81236111111111</v>
      </c>
      <c r="I224" s="8">
        <f t="shared" si="30"/>
        <v>1095.0627777777772</v>
      </c>
      <c r="J224" s="8">
        <f t="shared" si="31"/>
        <v>1095.0627777777772</v>
      </c>
      <c r="K224" s="8">
        <f t="shared" si="32"/>
        <v>0.00019791205025110987</v>
      </c>
      <c r="L224" s="34">
        <f t="shared" si="33"/>
        <v>58205.746459350165</v>
      </c>
      <c r="M224" s="11">
        <f t="shared" si="34"/>
        <v>3910.813313801129</v>
      </c>
      <c r="N224" s="35">
        <f t="shared" si="35"/>
        <v>62116.5597731513</v>
      </c>
    </row>
    <row r="225" spans="1:14" s="4" customFormat="1" ht="12.75">
      <c r="A225" s="29" t="s">
        <v>504</v>
      </c>
      <c r="B225" s="30" t="s">
        <v>450</v>
      </c>
      <c r="C225" s="83">
        <v>10798</v>
      </c>
      <c r="D225" s="31">
        <v>26890027</v>
      </c>
      <c r="E225" s="31">
        <v>2128300</v>
      </c>
      <c r="F225" s="32">
        <f t="shared" si="27"/>
        <v>136427.4357684537</v>
      </c>
      <c r="G225" s="33">
        <f t="shared" si="28"/>
        <v>0.007355050317570344</v>
      </c>
      <c r="H225" s="8">
        <f t="shared" si="29"/>
        <v>12.634509702579523</v>
      </c>
      <c r="I225" s="8">
        <f t="shared" si="30"/>
        <v>28447.435768453688</v>
      </c>
      <c r="J225" s="8">
        <f t="shared" si="31"/>
        <v>28447.435768453688</v>
      </c>
      <c r="K225" s="8">
        <f t="shared" si="32"/>
        <v>0.005141340251512</v>
      </c>
      <c r="L225" s="34">
        <f t="shared" si="33"/>
        <v>544825.1480978265</v>
      </c>
      <c r="M225" s="11">
        <f t="shared" si="34"/>
        <v>101594.73301844599</v>
      </c>
      <c r="N225" s="35">
        <f t="shared" si="35"/>
        <v>646419.8811162725</v>
      </c>
    </row>
    <row r="226" spans="1:14" s="4" customFormat="1" ht="12.75">
      <c r="A226" s="29" t="s">
        <v>504</v>
      </c>
      <c r="B226" s="30" t="s">
        <v>451</v>
      </c>
      <c r="C226" s="83">
        <v>3474</v>
      </c>
      <c r="D226" s="31">
        <v>11519481</v>
      </c>
      <c r="E226" s="31">
        <v>1801850</v>
      </c>
      <c r="F226" s="32">
        <f t="shared" si="27"/>
        <v>22209.771620279156</v>
      </c>
      <c r="G226" s="33">
        <f t="shared" si="28"/>
        <v>0.0011973690400964906</v>
      </c>
      <c r="H226" s="8">
        <f t="shared" si="29"/>
        <v>6.393140938479895</v>
      </c>
      <c r="I226" s="8">
        <f t="shared" si="30"/>
        <v>-12530.228379720844</v>
      </c>
      <c r="J226" s="8">
        <f t="shared" si="31"/>
        <v>0</v>
      </c>
      <c r="K226" s="8">
        <f t="shared" si="32"/>
        <v>0</v>
      </c>
      <c r="L226" s="34">
        <f t="shared" si="33"/>
        <v>88695.07840618299</v>
      </c>
      <c r="M226" s="11">
        <f t="shared" si="34"/>
        <v>0</v>
      </c>
      <c r="N226" s="35">
        <f t="shared" si="35"/>
        <v>88695.07840618299</v>
      </c>
    </row>
    <row r="227" spans="1:14" s="4" customFormat="1" ht="12.75">
      <c r="A227" s="29" t="s">
        <v>492</v>
      </c>
      <c r="B227" s="30" t="s">
        <v>111</v>
      </c>
      <c r="C227" s="84">
        <v>997</v>
      </c>
      <c r="D227" s="31">
        <v>1179010.9</v>
      </c>
      <c r="E227" s="31">
        <v>142800</v>
      </c>
      <c r="F227" s="32">
        <f t="shared" si="27"/>
        <v>8231.609714985994</v>
      </c>
      <c r="G227" s="33">
        <f t="shared" si="28"/>
        <v>0.0004437809983548963</v>
      </c>
      <c r="H227" s="8">
        <f t="shared" si="29"/>
        <v>8.256378851540616</v>
      </c>
      <c r="I227" s="8">
        <f t="shared" si="30"/>
        <v>-1738.3902850140062</v>
      </c>
      <c r="J227" s="8">
        <f t="shared" si="31"/>
        <v>0</v>
      </c>
      <c r="K227" s="8">
        <f t="shared" si="32"/>
        <v>0</v>
      </c>
      <c r="L227" s="34">
        <f t="shared" si="33"/>
        <v>32873.06513377844</v>
      </c>
      <c r="M227" s="11">
        <f t="shared" si="34"/>
        <v>0</v>
      </c>
      <c r="N227" s="35">
        <f t="shared" si="35"/>
        <v>32873.06513377844</v>
      </c>
    </row>
    <row r="228" spans="1:14" s="4" customFormat="1" ht="12.75">
      <c r="A228" s="29" t="s">
        <v>499</v>
      </c>
      <c r="B228" s="30" t="s">
        <v>320</v>
      </c>
      <c r="C228" s="83">
        <v>28</v>
      </c>
      <c r="D228" s="31">
        <v>101031</v>
      </c>
      <c r="E228" s="31">
        <v>16050</v>
      </c>
      <c r="F228" s="32">
        <f t="shared" si="27"/>
        <v>176.25345794392524</v>
      </c>
      <c r="G228" s="33">
        <f t="shared" si="28"/>
        <v>9.502143352041922E-06</v>
      </c>
      <c r="H228" s="8">
        <f t="shared" si="29"/>
        <v>6.294766355140187</v>
      </c>
      <c r="I228" s="8">
        <f t="shared" si="30"/>
        <v>-103.74654205607477</v>
      </c>
      <c r="J228" s="8">
        <f t="shared" si="31"/>
        <v>0</v>
      </c>
      <c r="K228" s="8">
        <f t="shared" si="32"/>
        <v>0</v>
      </c>
      <c r="L228" s="34">
        <f t="shared" si="33"/>
        <v>703.871005023006</v>
      </c>
      <c r="M228" s="11">
        <f t="shared" si="34"/>
        <v>0</v>
      </c>
      <c r="N228" s="35">
        <f t="shared" si="35"/>
        <v>703.871005023006</v>
      </c>
    </row>
    <row r="229" spans="1:14" s="4" customFormat="1" ht="12.75">
      <c r="A229" s="29" t="s">
        <v>504</v>
      </c>
      <c r="B229" s="30" t="s">
        <v>452</v>
      </c>
      <c r="C229" s="83">
        <v>9490</v>
      </c>
      <c r="D229" s="31">
        <v>19403033</v>
      </c>
      <c r="E229" s="31">
        <v>1509300</v>
      </c>
      <c r="F229" s="32">
        <f t="shared" si="27"/>
        <v>122000.12136089578</v>
      </c>
      <c r="G229" s="33">
        <f t="shared" si="28"/>
        <v>0.006577247650406729</v>
      </c>
      <c r="H229" s="8">
        <f t="shared" si="29"/>
        <v>12.855650301464255</v>
      </c>
      <c r="I229" s="8">
        <f t="shared" si="30"/>
        <v>27100.12136089578</v>
      </c>
      <c r="J229" s="8">
        <f t="shared" si="31"/>
        <v>27100.12136089578</v>
      </c>
      <c r="K229" s="8">
        <f t="shared" si="32"/>
        <v>0.004897838452214465</v>
      </c>
      <c r="L229" s="34">
        <f t="shared" si="33"/>
        <v>487209.4371194837</v>
      </c>
      <c r="M229" s="11">
        <f t="shared" si="34"/>
        <v>96783.0498621194</v>
      </c>
      <c r="N229" s="35">
        <f t="shared" si="35"/>
        <v>583992.4869816031</v>
      </c>
    </row>
    <row r="230" spans="1:14" s="4" customFormat="1" ht="12.75">
      <c r="A230" s="29" t="s">
        <v>502</v>
      </c>
      <c r="B230" s="30" t="s">
        <v>380</v>
      </c>
      <c r="C230" s="83">
        <v>806</v>
      </c>
      <c r="D230" s="31">
        <v>643908</v>
      </c>
      <c r="E230" s="31">
        <v>53700</v>
      </c>
      <c r="F230" s="32">
        <f t="shared" si="27"/>
        <v>9664.615418994414</v>
      </c>
      <c r="G230" s="33">
        <f t="shared" si="28"/>
        <v>0.0005210369329766946</v>
      </c>
      <c r="H230" s="8">
        <f t="shared" si="29"/>
        <v>11.990837988826815</v>
      </c>
      <c r="I230" s="8">
        <f t="shared" si="30"/>
        <v>1604.615418994413</v>
      </c>
      <c r="J230" s="8">
        <f t="shared" si="31"/>
        <v>1604.615418994413</v>
      </c>
      <c r="K230" s="8">
        <f t="shared" si="32"/>
        <v>0.00029000412933602015</v>
      </c>
      <c r="L230" s="34">
        <f t="shared" si="33"/>
        <v>38595.7963462634</v>
      </c>
      <c r="M230" s="11">
        <f t="shared" si="34"/>
        <v>5730.585927565327</v>
      </c>
      <c r="N230" s="35">
        <f t="shared" si="35"/>
        <v>44326.38227382873</v>
      </c>
    </row>
    <row r="231" spans="1:14" s="4" customFormat="1" ht="12.75">
      <c r="A231" s="29" t="s">
        <v>498</v>
      </c>
      <c r="B231" s="30" t="s">
        <v>284</v>
      </c>
      <c r="C231" s="83">
        <v>708</v>
      </c>
      <c r="D231" s="31">
        <v>346270</v>
      </c>
      <c r="E231" s="31">
        <v>35550</v>
      </c>
      <c r="F231" s="32">
        <f t="shared" si="27"/>
        <v>6896.178902953587</v>
      </c>
      <c r="G231" s="33">
        <f t="shared" si="28"/>
        <v>0.00037178550300011684</v>
      </c>
      <c r="H231" s="8">
        <f t="shared" si="29"/>
        <v>9.740365682137835</v>
      </c>
      <c r="I231" s="8">
        <f t="shared" si="30"/>
        <v>-183.82109704641294</v>
      </c>
      <c r="J231" s="8">
        <f t="shared" si="31"/>
        <v>0</v>
      </c>
      <c r="K231" s="8">
        <f t="shared" si="32"/>
        <v>0</v>
      </c>
      <c r="L231" s="34">
        <f t="shared" si="33"/>
        <v>27540.000813968094</v>
      </c>
      <c r="M231" s="11">
        <f t="shared" si="34"/>
        <v>0</v>
      </c>
      <c r="N231" s="35">
        <f t="shared" si="35"/>
        <v>27540.000813968094</v>
      </c>
    </row>
    <row r="232" spans="1:14" s="4" customFormat="1" ht="12.75">
      <c r="A232" s="29" t="s">
        <v>499</v>
      </c>
      <c r="B232" s="30" t="s">
        <v>321</v>
      </c>
      <c r="C232" s="83">
        <v>89</v>
      </c>
      <c r="D232" s="31">
        <v>103735</v>
      </c>
      <c r="E232" s="31">
        <v>120650</v>
      </c>
      <c r="F232" s="32">
        <f t="shared" si="27"/>
        <v>76.52229589722337</v>
      </c>
      <c r="G232" s="33">
        <f t="shared" si="28"/>
        <v>4.1254556575798924E-06</v>
      </c>
      <c r="H232" s="8">
        <f t="shared" si="29"/>
        <v>0.8598010774968918</v>
      </c>
      <c r="I232" s="8">
        <f t="shared" si="30"/>
        <v>-813.4777041027767</v>
      </c>
      <c r="J232" s="8">
        <f t="shared" si="31"/>
        <v>0</v>
      </c>
      <c r="K232" s="8">
        <f t="shared" si="32"/>
        <v>0</v>
      </c>
      <c r="L232" s="34">
        <f t="shared" si="33"/>
        <v>305.5930133125815</v>
      </c>
      <c r="M232" s="11">
        <f t="shared" si="34"/>
        <v>0</v>
      </c>
      <c r="N232" s="35">
        <f t="shared" si="35"/>
        <v>305.5930133125815</v>
      </c>
    </row>
    <row r="233" spans="1:14" s="4" customFormat="1" ht="12.75">
      <c r="A233" s="29" t="s">
        <v>498</v>
      </c>
      <c r="B233" s="30" t="s">
        <v>285</v>
      </c>
      <c r="C233" s="83">
        <v>105</v>
      </c>
      <c r="D233" s="31">
        <v>245311</v>
      </c>
      <c r="E233" s="31">
        <v>64650</v>
      </c>
      <c r="F233" s="32">
        <f t="shared" si="27"/>
        <v>398.4169373549884</v>
      </c>
      <c r="G233" s="33">
        <f t="shared" si="28"/>
        <v>2.1479379166751198E-05</v>
      </c>
      <c r="H233" s="8">
        <f t="shared" si="29"/>
        <v>3.7944470224284608</v>
      </c>
      <c r="I233" s="8">
        <f t="shared" si="30"/>
        <v>-651.5830626450116</v>
      </c>
      <c r="J233" s="8">
        <f t="shared" si="31"/>
        <v>0</v>
      </c>
      <c r="K233" s="8">
        <f t="shared" si="32"/>
        <v>0</v>
      </c>
      <c r="L233" s="34">
        <f t="shared" si="33"/>
        <v>1591.0844155095294</v>
      </c>
      <c r="M233" s="11">
        <f t="shared" si="34"/>
        <v>0</v>
      </c>
      <c r="N233" s="35">
        <f t="shared" si="35"/>
        <v>1591.0844155095294</v>
      </c>
    </row>
    <row r="234" spans="1:14" s="4" customFormat="1" ht="12.75">
      <c r="A234" s="29" t="s">
        <v>493</v>
      </c>
      <c r="B234" s="30" t="s">
        <v>137</v>
      </c>
      <c r="C234" s="83">
        <v>1602</v>
      </c>
      <c r="D234" s="31">
        <v>2418530</v>
      </c>
      <c r="E234" s="31">
        <v>273750</v>
      </c>
      <c r="F234" s="32">
        <f t="shared" si="27"/>
        <v>14153.370082191781</v>
      </c>
      <c r="G234" s="33">
        <f t="shared" si="28"/>
        <v>0.0007630338320980608</v>
      </c>
      <c r="H234" s="8">
        <f t="shared" si="29"/>
        <v>8.834812785388127</v>
      </c>
      <c r="I234" s="8">
        <f t="shared" si="30"/>
        <v>-1866.62991780822</v>
      </c>
      <c r="J234" s="8">
        <f t="shared" si="31"/>
        <v>0</v>
      </c>
      <c r="K234" s="8">
        <f t="shared" si="32"/>
        <v>0</v>
      </c>
      <c r="L234" s="34">
        <f t="shared" si="33"/>
        <v>56521.709930844685</v>
      </c>
      <c r="M234" s="11">
        <f t="shared" si="34"/>
        <v>0</v>
      </c>
      <c r="N234" s="35">
        <f t="shared" si="35"/>
        <v>56521.709930844685</v>
      </c>
    </row>
    <row r="235" spans="1:14" s="4" customFormat="1" ht="12.75">
      <c r="A235" s="29" t="s">
        <v>504</v>
      </c>
      <c r="B235" s="30" t="s">
        <v>453</v>
      </c>
      <c r="C235" s="83">
        <v>6031</v>
      </c>
      <c r="D235" s="31">
        <v>5594748</v>
      </c>
      <c r="E235" s="31">
        <v>481150</v>
      </c>
      <c r="F235" s="32">
        <f t="shared" si="27"/>
        <v>70127.66328172087</v>
      </c>
      <c r="G235" s="33">
        <f t="shared" si="28"/>
        <v>0.0037807094239174634</v>
      </c>
      <c r="H235" s="8">
        <f t="shared" si="29"/>
        <v>11.627866569676815</v>
      </c>
      <c r="I235" s="8">
        <f t="shared" si="30"/>
        <v>9817.663281720872</v>
      </c>
      <c r="J235" s="8">
        <f t="shared" si="31"/>
        <v>9817.663281720872</v>
      </c>
      <c r="K235" s="8">
        <f t="shared" si="32"/>
        <v>0.001774358427836838</v>
      </c>
      <c r="L235" s="34">
        <f t="shared" si="33"/>
        <v>280055.94562419254</v>
      </c>
      <c r="M235" s="11">
        <f t="shared" si="34"/>
        <v>35061.96087724391</v>
      </c>
      <c r="N235" s="35">
        <f t="shared" si="35"/>
        <v>315117.90650143643</v>
      </c>
    </row>
    <row r="236" spans="1:14" s="4" customFormat="1" ht="12.75">
      <c r="A236" s="29" t="s">
        <v>498</v>
      </c>
      <c r="B236" s="30" t="s">
        <v>286</v>
      </c>
      <c r="C236" s="83">
        <v>922</v>
      </c>
      <c r="D236" s="31">
        <v>943447</v>
      </c>
      <c r="E236" s="31">
        <v>60000</v>
      </c>
      <c r="F236" s="32">
        <f t="shared" si="27"/>
        <v>14497.635566666666</v>
      </c>
      <c r="G236" s="33">
        <f t="shared" si="28"/>
        <v>0.0007815938082982513</v>
      </c>
      <c r="H236" s="8">
        <f t="shared" si="29"/>
        <v>15.724116666666667</v>
      </c>
      <c r="I236" s="8">
        <f t="shared" si="30"/>
        <v>5277.635566666667</v>
      </c>
      <c r="J236" s="8">
        <f t="shared" si="31"/>
        <v>5277.635566666667</v>
      </c>
      <c r="K236" s="8">
        <f t="shared" si="32"/>
        <v>0.000953833603582809</v>
      </c>
      <c r="L236" s="34">
        <f t="shared" si="33"/>
        <v>57896.539652648855</v>
      </c>
      <c r="M236" s="11">
        <f t="shared" si="34"/>
        <v>18848.09515797353</v>
      </c>
      <c r="N236" s="35">
        <f t="shared" si="35"/>
        <v>76744.63481062239</v>
      </c>
    </row>
    <row r="237" spans="1:14" s="4" customFormat="1" ht="12.75">
      <c r="A237" s="10" t="s">
        <v>489</v>
      </c>
      <c r="B237" s="30" t="s">
        <v>3</v>
      </c>
      <c r="C237" s="9">
        <v>2326</v>
      </c>
      <c r="D237" s="31">
        <v>1936613</v>
      </c>
      <c r="E237" s="31">
        <v>174100</v>
      </c>
      <c r="F237" s="32">
        <f t="shared" si="27"/>
        <v>25873.416645605972</v>
      </c>
      <c r="G237" s="33">
        <f t="shared" si="28"/>
        <v>0.001394882783246575</v>
      </c>
      <c r="H237" s="8">
        <f t="shared" si="29"/>
        <v>11.123566915565767</v>
      </c>
      <c r="I237" s="8">
        <f t="shared" si="30"/>
        <v>2613.416645605975</v>
      </c>
      <c r="J237" s="8">
        <f t="shared" si="31"/>
        <v>2613.416645605975</v>
      </c>
      <c r="K237" s="8">
        <f t="shared" si="32"/>
        <v>0.00047232602275265937</v>
      </c>
      <c r="L237" s="34">
        <f t="shared" si="33"/>
        <v>103325.903447044</v>
      </c>
      <c r="M237" s="11">
        <f t="shared" si="34"/>
        <v>9333.332133602493</v>
      </c>
      <c r="N237" s="35">
        <f t="shared" si="35"/>
        <v>112659.23558064649</v>
      </c>
    </row>
    <row r="238" spans="1:14" s="4" customFormat="1" ht="12.75">
      <c r="A238" s="29" t="s">
        <v>498</v>
      </c>
      <c r="B238" s="30" t="s">
        <v>287</v>
      </c>
      <c r="C238" s="83">
        <v>2851</v>
      </c>
      <c r="D238" s="31">
        <v>1580198</v>
      </c>
      <c r="E238" s="31">
        <v>148850</v>
      </c>
      <c r="F238" s="32">
        <f t="shared" si="27"/>
        <v>30266.33858246557</v>
      </c>
      <c r="G238" s="33">
        <f t="shared" si="28"/>
        <v>0.0016317131664079073</v>
      </c>
      <c r="H238" s="8">
        <f t="shared" si="29"/>
        <v>10.616042996305005</v>
      </c>
      <c r="I238" s="8">
        <f t="shared" si="30"/>
        <v>1756.338582465569</v>
      </c>
      <c r="J238" s="8">
        <f t="shared" si="31"/>
        <v>1756.338582465569</v>
      </c>
      <c r="K238" s="8">
        <f t="shared" si="32"/>
        <v>0.0003174252443282552</v>
      </c>
      <c r="L238" s="34">
        <f t="shared" si="33"/>
        <v>120869.10750530825</v>
      </c>
      <c r="M238" s="11">
        <f t="shared" si="34"/>
        <v>6272.437024832221</v>
      </c>
      <c r="N238" s="35">
        <f t="shared" si="35"/>
        <v>127141.54453014047</v>
      </c>
    </row>
    <row r="239" spans="1:14" s="4" customFormat="1" ht="12.75">
      <c r="A239" s="10" t="s">
        <v>489</v>
      </c>
      <c r="B239" s="30" t="s">
        <v>4</v>
      </c>
      <c r="C239" s="9">
        <v>36592</v>
      </c>
      <c r="D239" s="31">
        <v>44644001</v>
      </c>
      <c r="E239" s="31">
        <v>2285400</v>
      </c>
      <c r="F239" s="32">
        <f t="shared" si="27"/>
        <v>714804.0975724162</v>
      </c>
      <c r="G239" s="33">
        <f t="shared" si="28"/>
        <v>0.038536384380730725</v>
      </c>
      <c r="H239" s="8">
        <f t="shared" si="29"/>
        <v>19.534436422508094</v>
      </c>
      <c r="I239" s="8">
        <f t="shared" si="30"/>
        <v>348884.0975724162</v>
      </c>
      <c r="J239" s="8">
        <f t="shared" si="31"/>
        <v>348884.0975724162</v>
      </c>
      <c r="K239" s="8">
        <f t="shared" si="32"/>
        <v>0.06305425446994532</v>
      </c>
      <c r="L239" s="34">
        <f t="shared" si="33"/>
        <v>2854581.6032325984</v>
      </c>
      <c r="M239" s="11">
        <f t="shared" si="34"/>
        <v>1245974.7527247076</v>
      </c>
      <c r="N239" s="35">
        <f t="shared" si="35"/>
        <v>4100556.355957306</v>
      </c>
    </row>
    <row r="240" spans="1:14" s="4" customFormat="1" ht="12.75">
      <c r="A240" s="29" t="s">
        <v>502</v>
      </c>
      <c r="B240" s="30" t="s">
        <v>381</v>
      </c>
      <c r="C240" s="83">
        <v>913</v>
      </c>
      <c r="D240" s="31">
        <v>1444528</v>
      </c>
      <c r="E240" s="31">
        <v>126450</v>
      </c>
      <c r="F240" s="32">
        <f t="shared" si="27"/>
        <v>10429.846294978252</v>
      </c>
      <c r="G240" s="33">
        <f t="shared" si="28"/>
        <v>0.0005622919163729375</v>
      </c>
      <c r="H240" s="8">
        <f t="shared" si="29"/>
        <v>11.423708975879794</v>
      </c>
      <c r="I240" s="8">
        <f t="shared" si="30"/>
        <v>1299.8462949782522</v>
      </c>
      <c r="J240" s="8">
        <f t="shared" si="31"/>
        <v>1299.8462949782522</v>
      </c>
      <c r="K240" s="8">
        <f t="shared" si="32"/>
        <v>0.00023492282860029787</v>
      </c>
      <c r="L240" s="34">
        <f t="shared" si="33"/>
        <v>41651.75809610175</v>
      </c>
      <c r="M240" s="11">
        <f t="shared" si="34"/>
        <v>4642.159608978703</v>
      </c>
      <c r="N240" s="35">
        <f t="shared" si="35"/>
        <v>46293.91770508046</v>
      </c>
    </row>
    <row r="241" spans="1:14" s="4" customFormat="1" ht="12.75">
      <c r="A241" s="29" t="s">
        <v>504</v>
      </c>
      <c r="B241" s="30" t="s">
        <v>454</v>
      </c>
      <c r="C241" s="83">
        <v>2892</v>
      </c>
      <c r="D241" s="31">
        <v>3515356</v>
      </c>
      <c r="E241" s="31">
        <v>285850</v>
      </c>
      <c r="F241" s="32">
        <f t="shared" si="27"/>
        <v>35565.53980059472</v>
      </c>
      <c r="G241" s="33">
        <f t="shared" si="28"/>
        <v>0.0019174027081245773</v>
      </c>
      <c r="H241" s="8">
        <f t="shared" si="29"/>
        <v>12.297904495364701</v>
      </c>
      <c r="I241" s="8">
        <f t="shared" si="30"/>
        <v>6645.539800594716</v>
      </c>
      <c r="J241" s="8">
        <f t="shared" si="31"/>
        <v>6645.539800594716</v>
      </c>
      <c r="K241" s="8">
        <f t="shared" si="32"/>
        <v>0.001201056627666651</v>
      </c>
      <c r="L241" s="34">
        <f t="shared" si="33"/>
        <v>142031.55237722892</v>
      </c>
      <c r="M241" s="11">
        <f t="shared" si="34"/>
        <v>23733.31105482539</v>
      </c>
      <c r="N241" s="35">
        <f t="shared" si="35"/>
        <v>165764.8634320543</v>
      </c>
    </row>
    <row r="242" spans="1:14" s="4" customFormat="1" ht="12.75">
      <c r="A242" s="10" t="s">
        <v>490</v>
      </c>
      <c r="B242" s="30" t="s">
        <v>43</v>
      </c>
      <c r="C242" s="9">
        <v>2314</v>
      </c>
      <c r="D242" s="31">
        <v>1259482</v>
      </c>
      <c r="E242" s="31">
        <v>67450</v>
      </c>
      <c r="F242" s="32">
        <f t="shared" si="27"/>
        <v>43208.915463306155</v>
      </c>
      <c r="G242" s="33">
        <f t="shared" si="28"/>
        <v>0.002329470942630927</v>
      </c>
      <c r="H242" s="8">
        <f t="shared" si="29"/>
        <v>18.672824314306894</v>
      </c>
      <c r="I242" s="8">
        <f t="shared" si="30"/>
        <v>20068.91546330615</v>
      </c>
      <c r="J242" s="8">
        <f t="shared" si="31"/>
        <v>20068.91546330615</v>
      </c>
      <c r="K242" s="8">
        <f t="shared" si="32"/>
        <v>0.0036270799138285958</v>
      </c>
      <c r="L242" s="34">
        <f t="shared" si="33"/>
        <v>172555.49540927258</v>
      </c>
      <c r="M242" s="11">
        <f t="shared" si="34"/>
        <v>71672.40397552284</v>
      </c>
      <c r="N242" s="35">
        <f t="shared" si="35"/>
        <v>244227.89938479543</v>
      </c>
    </row>
    <row r="243" spans="1:14" s="4" customFormat="1" ht="12.75">
      <c r="A243" s="29" t="s">
        <v>504</v>
      </c>
      <c r="B243" s="30" t="s">
        <v>455</v>
      </c>
      <c r="C243" s="83">
        <v>3713</v>
      </c>
      <c r="D243" s="31">
        <v>3037085</v>
      </c>
      <c r="E243" s="31">
        <v>314500</v>
      </c>
      <c r="F243" s="32">
        <f t="shared" si="27"/>
        <v>35855.95104928458</v>
      </c>
      <c r="G243" s="33">
        <f t="shared" si="28"/>
        <v>0.001933059304870466</v>
      </c>
      <c r="H243" s="8">
        <f t="shared" si="29"/>
        <v>9.656868044515104</v>
      </c>
      <c r="I243" s="8">
        <f t="shared" si="30"/>
        <v>-1274.0489507154196</v>
      </c>
      <c r="J243" s="8">
        <f t="shared" si="31"/>
        <v>0</v>
      </c>
      <c r="K243" s="8">
        <f t="shared" si="32"/>
        <v>0</v>
      </c>
      <c r="L243" s="34">
        <f t="shared" si="33"/>
        <v>143191.3143465535</v>
      </c>
      <c r="M243" s="11">
        <f t="shared" si="34"/>
        <v>0</v>
      </c>
      <c r="N243" s="35">
        <f t="shared" si="35"/>
        <v>143191.3143465535</v>
      </c>
    </row>
    <row r="244" spans="1:14" s="4" customFormat="1" ht="12.75">
      <c r="A244" s="29" t="s">
        <v>498</v>
      </c>
      <c r="B244" s="30" t="s">
        <v>288</v>
      </c>
      <c r="C244" s="83">
        <v>5085</v>
      </c>
      <c r="D244" s="31">
        <v>5865597</v>
      </c>
      <c r="E244" s="31">
        <v>323700</v>
      </c>
      <c r="F244" s="32">
        <f t="shared" si="27"/>
        <v>92142.60347544022</v>
      </c>
      <c r="G244" s="33">
        <f t="shared" si="28"/>
        <v>0.004967574748703908</v>
      </c>
      <c r="H244" s="8">
        <f t="shared" si="29"/>
        <v>18.12047265987025</v>
      </c>
      <c r="I244" s="8">
        <f t="shared" si="30"/>
        <v>41292.60347544021</v>
      </c>
      <c r="J244" s="8">
        <f t="shared" si="31"/>
        <v>41292.60347544021</v>
      </c>
      <c r="K244" s="8">
        <f t="shared" si="32"/>
        <v>0.0074628632986819465</v>
      </c>
      <c r="L244" s="34">
        <f t="shared" si="33"/>
        <v>367972.961610367</v>
      </c>
      <c r="M244" s="11">
        <f t="shared" si="34"/>
        <v>147468.8636216556</v>
      </c>
      <c r="N244" s="35">
        <f t="shared" si="35"/>
        <v>515441.82523202256</v>
      </c>
    </row>
    <row r="245" spans="1:14" s="4" customFormat="1" ht="12.75">
      <c r="A245" s="29" t="s">
        <v>497</v>
      </c>
      <c r="B245" s="30" t="s">
        <v>234</v>
      </c>
      <c r="C245" s="83">
        <v>45</v>
      </c>
      <c r="D245" s="31">
        <v>108905</v>
      </c>
      <c r="E245" s="31">
        <v>29300</v>
      </c>
      <c r="F245" s="32">
        <f t="shared" si="27"/>
        <v>167.26023890784984</v>
      </c>
      <c r="G245" s="33">
        <f t="shared" si="28"/>
        <v>9.017302614878694E-06</v>
      </c>
      <c r="H245" s="8">
        <f t="shared" si="29"/>
        <v>3.7168941979522185</v>
      </c>
      <c r="I245" s="8">
        <f t="shared" si="30"/>
        <v>-282.73976109215016</v>
      </c>
      <c r="J245" s="8">
        <f t="shared" si="31"/>
        <v>0</v>
      </c>
      <c r="K245" s="8">
        <f t="shared" si="32"/>
        <v>0</v>
      </c>
      <c r="L245" s="34">
        <f t="shared" si="33"/>
        <v>667.9564408768188</v>
      </c>
      <c r="M245" s="11">
        <f t="shared" si="34"/>
        <v>0</v>
      </c>
      <c r="N245" s="35">
        <f t="shared" si="35"/>
        <v>667.9564408768188</v>
      </c>
    </row>
    <row r="246" spans="1:14" s="4" customFormat="1" ht="12.75">
      <c r="A246" s="29" t="s">
        <v>502</v>
      </c>
      <c r="B246" s="30" t="s">
        <v>382</v>
      </c>
      <c r="C246" s="83">
        <v>2164</v>
      </c>
      <c r="D246" s="31">
        <v>5559267</v>
      </c>
      <c r="E246" s="31">
        <v>449150</v>
      </c>
      <c r="F246" s="32">
        <f t="shared" si="27"/>
        <v>26784.490232661694</v>
      </c>
      <c r="G246" s="33">
        <f t="shared" si="28"/>
        <v>0.0014440004115158416</v>
      </c>
      <c r="H246" s="8">
        <f t="shared" si="29"/>
        <v>12.37730602248692</v>
      </c>
      <c r="I246" s="8">
        <f t="shared" si="30"/>
        <v>5144.490232661695</v>
      </c>
      <c r="J246" s="8">
        <f t="shared" si="31"/>
        <v>5144.490232661695</v>
      </c>
      <c r="K246" s="8">
        <f t="shared" si="32"/>
        <v>0.0009297700826878998</v>
      </c>
      <c r="L246" s="34">
        <f t="shared" si="33"/>
        <v>106964.29039758455</v>
      </c>
      <c r="M246" s="11">
        <f t="shared" si="34"/>
        <v>18372.591327997845</v>
      </c>
      <c r="N246" s="35">
        <f t="shared" si="35"/>
        <v>125336.8817255824</v>
      </c>
    </row>
    <row r="247" spans="1:14" s="4" customFormat="1" ht="12.75">
      <c r="A247" s="10" t="s">
        <v>490</v>
      </c>
      <c r="B247" s="30" t="s">
        <v>44</v>
      </c>
      <c r="C247" s="9">
        <v>984</v>
      </c>
      <c r="D247" s="31">
        <v>732918</v>
      </c>
      <c r="E247" s="31">
        <v>62300</v>
      </c>
      <c r="F247" s="32">
        <f t="shared" si="27"/>
        <v>11576.10452648475</v>
      </c>
      <c r="G247" s="33">
        <f t="shared" si="28"/>
        <v>0.0006240887750632111</v>
      </c>
      <c r="H247" s="8">
        <f t="shared" si="29"/>
        <v>11.764333868378813</v>
      </c>
      <c r="I247" s="8">
        <f t="shared" si="30"/>
        <v>1736.1045264847521</v>
      </c>
      <c r="J247" s="8">
        <f t="shared" si="31"/>
        <v>1736.1045264847521</v>
      </c>
      <c r="K247" s="8">
        <f t="shared" si="32"/>
        <v>0.0003137683183644436</v>
      </c>
      <c r="L247" s="34">
        <f t="shared" si="33"/>
        <v>46229.35868810297</v>
      </c>
      <c r="M247" s="11">
        <f t="shared" si="34"/>
        <v>6200.17485217162</v>
      </c>
      <c r="N247" s="35">
        <f t="shared" si="35"/>
        <v>52429.53354027459</v>
      </c>
    </row>
    <row r="248" spans="1:14" s="4" customFormat="1" ht="12.75">
      <c r="A248" s="10" t="s">
        <v>489</v>
      </c>
      <c r="B248" s="30" t="s">
        <v>5</v>
      </c>
      <c r="C248" s="9">
        <v>9009</v>
      </c>
      <c r="D248" s="31">
        <v>9367340</v>
      </c>
      <c r="E248" s="31">
        <v>559100</v>
      </c>
      <c r="F248" s="32">
        <f t="shared" si="27"/>
        <v>150939.6638526203</v>
      </c>
      <c r="G248" s="33">
        <f t="shared" si="28"/>
        <v>0.008137430834933877</v>
      </c>
      <c r="H248" s="8">
        <f t="shared" si="29"/>
        <v>16.754319441960295</v>
      </c>
      <c r="I248" s="8">
        <f t="shared" si="30"/>
        <v>60849.663852620295</v>
      </c>
      <c r="J248" s="8">
        <f t="shared" si="31"/>
        <v>60849.663852620295</v>
      </c>
      <c r="K248" s="8">
        <f t="shared" si="32"/>
        <v>0.010997435009709382</v>
      </c>
      <c r="L248" s="34">
        <f t="shared" si="33"/>
        <v>602779.963202647</v>
      </c>
      <c r="M248" s="11">
        <f t="shared" si="34"/>
        <v>217313.27222907648</v>
      </c>
      <c r="N248" s="35">
        <f t="shared" si="35"/>
        <v>820093.2354317235</v>
      </c>
    </row>
    <row r="249" spans="1:14" s="4" customFormat="1" ht="12.75">
      <c r="A249" s="29" t="s">
        <v>494</v>
      </c>
      <c r="B249" s="30" t="s">
        <v>168</v>
      </c>
      <c r="C249" s="83">
        <v>3624</v>
      </c>
      <c r="D249" s="31">
        <v>3650071</v>
      </c>
      <c r="E249" s="31">
        <v>320450</v>
      </c>
      <c r="F249" s="32">
        <f t="shared" si="27"/>
        <v>41279.00547355282</v>
      </c>
      <c r="G249" s="33">
        <f t="shared" si="28"/>
        <v>0.0022254259973963873</v>
      </c>
      <c r="H249" s="8">
        <f t="shared" si="29"/>
        <v>11.390454048993602</v>
      </c>
      <c r="I249" s="8">
        <f t="shared" si="30"/>
        <v>5039.005473552814</v>
      </c>
      <c r="J249" s="8">
        <f t="shared" si="31"/>
        <v>5039.005473552814</v>
      </c>
      <c r="K249" s="8">
        <f t="shared" si="32"/>
        <v>0.0009107056917058154</v>
      </c>
      <c r="L249" s="34">
        <f t="shared" si="33"/>
        <v>164848.36897931172</v>
      </c>
      <c r="M249" s="11">
        <f t="shared" si="34"/>
        <v>17995.872103586556</v>
      </c>
      <c r="N249" s="35">
        <f t="shared" si="35"/>
        <v>182844.24108289828</v>
      </c>
    </row>
    <row r="250" spans="1:14" s="4" customFormat="1" ht="12.75">
      <c r="A250" s="10" t="s">
        <v>490</v>
      </c>
      <c r="B250" s="30" t="s">
        <v>45</v>
      </c>
      <c r="C250" s="9">
        <v>1068</v>
      </c>
      <c r="D250" s="31">
        <v>602688</v>
      </c>
      <c r="E250" s="31">
        <v>54850</v>
      </c>
      <c r="F250" s="32">
        <f t="shared" si="27"/>
        <v>11735.11000911577</v>
      </c>
      <c r="G250" s="33">
        <f t="shared" si="28"/>
        <v>0.0006326610488066359</v>
      </c>
      <c r="H250" s="8">
        <f t="shared" si="29"/>
        <v>10.987930720145853</v>
      </c>
      <c r="I250" s="8">
        <f t="shared" si="30"/>
        <v>1055.1100091157707</v>
      </c>
      <c r="J250" s="8">
        <f t="shared" si="31"/>
        <v>1055.1100091157707</v>
      </c>
      <c r="K250" s="8">
        <f t="shared" si="32"/>
        <v>0.0001906913369554283</v>
      </c>
      <c r="L250" s="34">
        <f t="shared" si="33"/>
        <v>46864.349627680844</v>
      </c>
      <c r="M250" s="11">
        <f t="shared" si="34"/>
        <v>3768.1294213546457</v>
      </c>
      <c r="N250" s="35">
        <f t="shared" si="35"/>
        <v>50632.479049035486</v>
      </c>
    </row>
    <row r="251" spans="1:14" s="4" customFormat="1" ht="12.75">
      <c r="A251" s="10" t="s">
        <v>489</v>
      </c>
      <c r="B251" s="30" t="s">
        <v>6</v>
      </c>
      <c r="C251" s="9">
        <v>2095</v>
      </c>
      <c r="D251" s="31">
        <v>2497133</v>
      </c>
      <c r="E251" s="31">
        <v>187800</v>
      </c>
      <c r="F251" s="32">
        <f t="shared" si="27"/>
        <v>27856.72862087327</v>
      </c>
      <c r="G251" s="33">
        <f t="shared" si="28"/>
        <v>0.001501806726303664</v>
      </c>
      <c r="H251" s="8">
        <f t="shared" si="29"/>
        <v>13.296767838125666</v>
      </c>
      <c r="I251" s="8">
        <f t="shared" si="30"/>
        <v>6906.728620873269</v>
      </c>
      <c r="J251" s="8">
        <f t="shared" si="31"/>
        <v>6906.728620873269</v>
      </c>
      <c r="K251" s="8">
        <f t="shared" si="32"/>
        <v>0.0012482616062057781</v>
      </c>
      <c r="L251" s="34">
        <f t="shared" si="33"/>
        <v>111246.2915607892</v>
      </c>
      <c r="M251" s="11">
        <f t="shared" si="34"/>
        <v>24666.09841322162</v>
      </c>
      <c r="N251" s="35">
        <f t="shared" si="35"/>
        <v>135912.38997401082</v>
      </c>
    </row>
    <row r="252" spans="1:14" s="4" customFormat="1" ht="12.75">
      <c r="A252" s="10" t="s">
        <v>489</v>
      </c>
      <c r="B252" s="30" t="s">
        <v>7</v>
      </c>
      <c r="C252" s="9">
        <v>3187</v>
      </c>
      <c r="D252" s="31">
        <v>3041600</v>
      </c>
      <c r="E252" s="31">
        <v>157650</v>
      </c>
      <c r="F252" s="32">
        <f t="shared" si="27"/>
        <v>61487.97462733904</v>
      </c>
      <c r="G252" s="33">
        <f t="shared" si="28"/>
        <v>0.003314928150354791</v>
      </c>
      <c r="H252" s="8">
        <f t="shared" si="29"/>
        <v>19.29337139232477</v>
      </c>
      <c r="I252" s="8">
        <f t="shared" si="30"/>
        <v>29617.974627339037</v>
      </c>
      <c r="J252" s="8">
        <f t="shared" si="31"/>
        <v>29617.974627339037</v>
      </c>
      <c r="K252" s="8">
        <f t="shared" si="32"/>
        <v>0.005352893187253923</v>
      </c>
      <c r="L252" s="34">
        <f t="shared" si="33"/>
        <v>245553.21071512572</v>
      </c>
      <c r="M252" s="11">
        <f t="shared" si="34"/>
        <v>105775.09513699057</v>
      </c>
      <c r="N252" s="35">
        <f t="shared" si="35"/>
        <v>351328.3058521163</v>
      </c>
    </row>
    <row r="253" spans="1:14" s="4" customFormat="1" ht="12.75">
      <c r="A253" s="29" t="s">
        <v>491</v>
      </c>
      <c r="B253" s="30" t="s">
        <v>89</v>
      </c>
      <c r="C253" s="83">
        <v>230</v>
      </c>
      <c r="D253" s="31">
        <v>1027731</v>
      </c>
      <c r="E253" s="31">
        <v>145400</v>
      </c>
      <c r="F253" s="32">
        <f t="shared" si="27"/>
        <v>1625.7092847317745</v>
      </c>
      <c r="G253" s="33">
        <f t="shared" si="28"/>
        <v>8.764493390638344E-05</v>
      </c>
      <c r="H253" s="8">
        <f t="shared" si="29"/>
        <v>7.068301237964237</v>
      </c>
      <c r="I253" s="8">
        <f t="shared" si="30"/>
        <v>-674.2907152682255</v>
      </c>
      <c r="J253" s="8">
        <f t="shared" si="31"/>
        <v>0</v>
      </c>
      <c r="K253" s="8">
        <f t="shared" si="32"/>
        <v>0</v>
      </c>
      <c r="L253" s="34">
        <f t="shared" si="33"/>
        <v>6492.2960460919885</v>
      </c>
      <c r="M253" s="11">
        <f t="shared" si="34"/>
        <v>0</v>
      </c>
      <c r="N253" s="35">
        <f t="shared" si="35"/>
        <v>6492.2960460919885</v>
      </c>
    </row>
    <row r="254" spans="1:14" s="4" customFormat="1" ht="12.75">
      <c r="A254" s="29" t="s">
        <v>497</v>
      </c>
      <c r="B254" s="30" t="s">
        <v>235</v>
      </c>
      <c r="C254" s="83">
        <v>1140</v>
      </c>
      <c r="D254" s="31">
        <v>3919682</v>
      </c>
      <c r="E254" s="31">
        <v>545450</v>
      </c>
      <c r="F254" s="32">
        <f t="shared" si="27"/>
        <v>8192.203648363737</v>
      </c>
      <c r="G254" s="33">
        <f t="shared" si="28"/>
        <v>0.0004416565458854081</v>
      </c>
      <c r="H254" s="8">
        <f t="shared" si="29"/>
        <v>7.18614355119626</v>
      </c>
      <c r="I254" s="8">
        <f t="shared" si="30"/>
        <v>-3207.796351636264</v>
      </c>
      <c r="J254" s="8">
        <f t="shared" si="31"/>
        <v>0</v>
      </c>
      <c r="K254" s="8">
        <f t="shared" si="32"/>
        <v>0</v>
      </c>
      <c r="L254" s="34">
        <f t="shared" si="33"/>
        <v>32715.6963760759</v>
      </c>
      <c r="M254" s="11">
        <f t="shared" si="34"/>
        <v>0</v>
      </c>
      <c r="N254" s="35">
        <f t="shared" si="35"/>
        <v>32715.6963760759</v>
      </c>
    </row>
    <row r="255" spans="1:14" s="4" customFormat="1" ht="12.75">
      <c r="A255" s="29" t="s">
        <v>498</v>
      </c>
      <c r="B255" s="30" t="s">
        <v>289</v>
      </c>
      <c r="C255" s="83">
        <v>358</v>
      </c>
      <c r="D255" s="31">
        <v>526500</v>
      </c>
      <c r="E255" s="31">
        <v>45300</v>
      </c>
      <c r="F255" s="32">
        <f t="shared" si="27"/>
        <v>4160.860927152318</v>
      </c>
      <c r="G255" s="33">
        <f t="shared" si="28"/>
        <v>0.0002243195535504901</v>
      </c>
      <c r="H255" s="8">
        <f t="shared" si="29"/>
        <v>11.62251655629139</v>
      </c>
      <c r="I255" s="8">
        <f t="shared" si="30"/>
        <v>580.8609271523179</v>
      </c>
      <c r="J255" s="8">
        <f t="shared" si="31"/>
        <v>580.8609271523179</v>
      </c>
      <c r="K255" s="8">
        <f t="shared" si="32"/>
        <v>0.00010497971379938977</v>
      </c>
      <c r="L255" s="34">
        <f t="shared" si="33"/>
        <v>16616.464702141748</v>
      </c>
      <c r="M255" s="11">
        <f t="shared" si="34"/>
        <v>2074.436912177778</v>
      </c>
      <c r="N255" s="35">
        <f t="shared" si="35"/>
        <v>18690.901614319526</v>
      </c>
    </row>
    <row r="256" spans="1:14" s="4" customFormat="1" ht="12.75">
      <c r="A256" s="29" t="s">
        <v>503</v>
      </c>
      <c r="B256" s="30" t="s">
        <v>420</v>
      </c>
      <c r="C256" s="83">
        <v>1359</v>
      </c>
      <c r="D256" s="31">
        <v>2454612</v>
      </c>
      <c r="E256" s="31">
        <v>165100</v>
      </c>
      <c r="F256" s="32">
        <f t="shared" si="27"/>
        <v>20204.831665657177</v>
      </c>
      <c r="G256" s="33">
        <f t="shared" si="28"/>
        <v>0.001089279093474759</v>
      </c>
      <c r="H256" s="8">
        <f t="shared" si="29"/>
        <v>14.867425802543913</v>
      </c>
      <c r="I256" s="8">
        <f t="shared" si="30"/>
        <v>6614.831665657178</v>
      </c>
      <c r="J256" s="8">
        <f t="shared" si="31"/>
        <v>6614.831665657178</v>
      </c>
      <c r="K256" s="8">
        <f t="shared" si="32"/>
        <v>0.0011955067084581748</v>
      </c>
      <c r="L256" s="34">
        <f t="shared" si="33"/>
        <v>80688.31861075514</v>
      </c>
      <c r="M256" s="11">
        <f t="shared" si="34"/>
        <v>23623.642654626965</v>
      </c>
      <c r="N256" s="35">
        <f t="shared" si="35"/>
        <v>104311.96126538211</v>
      </c>
    </row>
    <row r="257" spans="1:14" s="4" customFormat="1" ht="12.75">
      <c r="A257" s="10" t="s">
        <v>490</v>
      </c>
      <c r="B257" s="30" t="s">
        <v>46</v>
      </c>
      <c r="C257" s="9">
        <v>404</v>
      </c>
      <c r="D257" s="31">
        <v>341188</v>
      </c>
      <c r="E257" s="31">
        <v>23350</v>
      </c>
      <c r="F257" s="32">
        <f t="shared" si="27"/>
        <v>5903.209935760171</v>
      </c>
      <c r="G257" s="33">
        <f t="shared" si="28"/>
        <v>0.0003182527463639169</v>
      </c>
      <c r="H257" s="8">
        <f t="shared" si="29"/>
        <v>14.611905781584582</v>
      </c>
      <c r="I257" s="8">
        <f t="shared" si="30"/>
        <v>1863.2099357601712</v>
      </c>
      <c r="J257" s="8">
        <f t="shared" si="31"/>
        <v>1863.2099357601712</v>
      </c>
      <c r="K257" s="8">
        <f t="shared" si="32"/>
        <v>0.00033674023619252775</v>
      </c>
      <c r="L257" s="34">
        <f t="shared" si="33"/>
        <v>23574.56335221091</v>
      </c>
      <c r="M257" s="11">
        <f t="shared" si="34"/>
        <v>6654.10821283172</v>
      </c>
      <c r="N257" s="35">
        <f t="shared" si="35"/>
        <v>30228.67156504263</v>
      </c>
    </row>
    <row r="258" spans="1:14" s="4" customFormat="1" ht="12.75">
      <c r="A258" s="29" t="s">
        <v>504</v>
      </c>
      <c r="B258" s="30" t="s">
        <v>456</v>
      </c>
      <c r="C258" s="83">
        <v>4344</v>
      </c>
      <c r="D258" s="31">
        <v>5034914</v>
      </c>
      <c r="E258" s="31">
        <v>473300</v>
      </c>
      <c r="F258" s="32">
        <f t="shared" si="27"/>
        <v>46211.000245087685</v>
      </c>
      <c r="G258" s="33">
        <f t="shared" si="28"/>
        <v>0.0024913187740677844</v>
      </c>
      <c r="H258" s="8">
        <f t="shared" si="29"/>
        <v>10.637891400802873</v>
      </c>
      <c r="I258" s="8">
        <f t="shared" si="30"/>
        <v>2771.000245087682</v>
      </c>
      <c r="J258" s="8">
        <f t="shared" si="31"/>
        <v>2771.000245087682</v>
      </c>
      <c r="K258" s="8">
        <f t="shared" si="32"/>
        <v>0.0005008063015935345</v>
      </c>
      <c r="L258" s="34">
        <f t="shared" si="33"/>
        <v>184544.369030062</v>
      </c>
      <c r="M258" s="11">
        <f t="shared" si="34"/>
        <v>9896.1126895633</v>
      </c>
      <c r="N258" s="35">
        <f t="shared" si="35"/>
        <v>194440.4817196253</v>
      </c>
    </row>
    <row r="259" spans="1:14" s="4" customFormat="1" ht="12.75">
      <c r="A259" s="29" t="s">
        <v>503</v>
      </c>
      <c r="B259" s="30" t="s">
        <v>421</v>
      </c>
      <c r="C259" s="83">
        <v>2221</v>
      </c>
      <c r="D259" s="31">
        <v>2859624</v>
      </c>
      <c r="E259" s="31">
        <v>136500</v>
      </c>
      <c r="F259" s="32">
        <f t="shared" si="27"/>
        <v>46529.12017582417</v>
      </c>
      <c r="G259" s="33">
        <f t="shared" si="28"/>
        <v>0.002508469196080846</v>
      </c>
      <c r="H259" s="8">
        <f t="shared" si="29"/>
        <v>20.949626373626373</v>
      </c>
      <c r="I259" s="8">
        <f t="shared" si="30"/>
        <v>24319.120175824173</v>
      </c>
      <c r="J259" s="8">
        <f t="shared" si="31"/>
        <v>24319.120175824173</v>
      </c>
      <c r="K259" s="8">
        <f t="shared" si="32"/>
        <v>0.00439522466836802</v>
      </c>
      <c r="L259" s="34">
        <f t="shared" si="33"/>
        <v>185814.7860645838</v>
      </c>
      <c r="M259" s="11">
        <f t="shared" si="34"/>
        <v>86851.22067297876</v>
      </c>
      <c r="N259" s="35">
        <f t="shared" si="35"/>
        <v>272666.0067375626</v>
      </c>
    </row>
    <row r="260" spans="1:14" s="4" customFormat="1" ht="12.75">
      <c r="A260" s="29" t="s">
        <v>503</v>
      </c>
      <c r="B260" s="30" t="s">
        <v>422</v>
      </c>
      <c r="C260" s="83">
        <v>1119</v>
      </c>
      <c r="D260" s="31">
        <v>1487315</v>
      </c>
      <c r="E260" s="31">
        <v>111600</v>
      </c>
      <c r="F260" s="32">
        <f t="shared" si="27"/>
        <v>14913.131586021505</v>
      </c>
      <c r="G260" s="33">
        <f t="shared" si="28"/>
        <v>0.0008039939517290176</v>
      </c>
      <c r="H260" s="8">
        <f t="shared" si="29"/>
        <v>13.327195340501792</v>
      </c>
      <c r="I260" s="8">
        <f t="shared" si="30"/>
        <v>3723.131586021505</v>
      </c>
      <c r="J260" s="8">
        <f t="shared" si="31"/>
        <v>3723.131586021505</v>
      </c>
      <c r="K260" s="8">
        <f t="shared" si="32"/>
        <v>0.0006728861764797498</v>
      </c>
      <c r="L260" s="34">
        <f t="shared" si="33"/>
        <v>59555.82965545489</v>
      </c>
      <c r="M260" s="11">
        <f t="shared" si="34"/>
        <v>13296.472924770706</v>
      </c>
      <c r="N260" s="35">
        <f t="shared" si="35"/>
        <v>72852.30258022559</v>
      </c>
    </row>
    <row r="261" spans="1:14" s="4" customFormat="1" ht="12.75">
      <c r="A261" s="10" t="s">
        <v>490</v>
      </c>
      <c r="B261" s="30" t="s">
        <v>47</v>
      </c>
      <c r="C261" s="9">
        <v>79</v>
      </c>
      <c r="D261" s="31">
        <v>73150</v>
      </c>
      <c r="E261" s="31">
        <v>7350</v>
      </c>
      <c r="F261" s="32">
        <f t="shared" si="27"/>
        <v>786.2380952380952</v>
      </c>
      <c r="G261" s="33">
        <f t="shared" si="28"/>
        <v>4.238752065883235E-05</v>
      </c>
      <c r="H261" s="8">
        <f t="shared" si="29"/>
        <v>9.952380952380953</v>
      </c>
      <c r="I261" s="8">
        <f t="shared" si="30"/>
        <v>-3.7619047619047485</v>
      </c>
      <c r="J261" s="8">
        <f t="shared" si="31"/>
        <v>0</v>
      </c>
      <c r="K261" s="8">
        <f t="shared" si="32"/>
        <v>0</v>
      </c>
      <c r="L261" s="34">
        <f t="shared" si="33"/>
        <v>3139.8544161254335</v>
      </c>
      <c r="M261" s="11">
        <f t="shared" si="34"/>
        <v>0</v>
      </c>
      <c r="N261" s="35">
        <f t="shared" si="35"/>
        <v>3139.8544161254335</v>
      </c>
    </row>
    <row r="262" spans="1:14" s="4" customFormat="1" ht="12.75">
      <c r="A262" s="10" t="s">
        <v>490</v>
      </c>
      <c r="B262" s="30" t="s">
        <v>48</v>
      </c>
      <c r="C262" s="9">
        <v>4035</v>
      </c>
      <c r="D262" s="31">
        <v>6284541.2</v>
      </c>
      <c r="E262" s="31">
        <v>391400</v>
      </c>
      <c r="F262" s="32">
        <f t="shared" si="27"/>
        <v>64788.2568778743</v>
      </c>
      <c r="G262" s="33">
        <f t="shared" si="28"/>
        <v>0.0034928523477725953</v>
      </c>
      <c r="H262" s="8">
        <f t="shared" si="29"/>
        <v>16.05656923863056</v>
      </c>
      <c r="I262" s="8">
        <f t="shared" si="30"/>
        <v>24438.256877874304</v>
      </c>
      <c r="J262" s="8">
        <f t="shared" si="31"/>
        <v>24438.256877874304</v>
      </c>
      <c r="K262" s="8">
        <f t="shared" si="32"/>
        <v>0.004416756391883219</v>
      </c>
      <c r="L262" s="34">
        <f t="shared" si="33"/>
        <v>258732.94069967387</v>
      </c>
      <c r="M262" s="11">
        <f t="shared" si="34"/>
        <v>87276.69527589195</v>
      </c>
      <c r="N262" s="35">
        <f t="shared" si="35"/>
        <v>346009.6359755658</v>
      </c>
    </row>
    <row r="263" spans="1:14" s="4" customFormat="1" ht="12.75">
      <c r="A263" s="29" t="s">
        <v>501</v>
      </c>
      <c r="B263" s="30" t="s">
        <v>357</v>
      </c>
      <c r="C263" s="83">
        <v>4855</v>
      </c>
      <c r="D263" s="31">
        <v>7392203</v>
      </c>
      <c r="E263" s="31">
        <v>503200</v>
      </c>
      <c r="F263" s="32">
        <f aca="true" t="shared" si="36" ref="F263:F326">(C263*D263)/E263</f>
        <v>71321.83140898251</v>
      </c>
      <c r="G263" s="33">
        <f aca="true" t="shared" si="37" ref="G263:G326">F263/$F$500</f>
        <v>0.0038450891919177576</v>
      </c>
      <c r="H263" s="8">
        <f aca="true" t="shared" si="38" ref="H263:H326">D263/E263</f>
        <v>14.690387519872814</v>
      </c>
      <c r="I263" s="8">
        <f aca="true" t="shared" si="39" ref="I263:I326">(H263-10)*C263</f>
        <v>22771.831408982514</v>
      </c>
      <c r="J263" s="8">
        <f aca="true" t="shared" si="40" ref="J263:J326">IF(I263&gt;0,I263,0)</f>
        <v>22771.831408982514</v>
      </c>
      <c r="K263" s="8">
        <f aca="true" t="shared" si="41" ref="K263:K326">J263/$J$500</f>
        <v>0.004115581255779772</v>
      </c>
      <c r="L263" s="34">
        <f aca="true" t="shared" si="42" ref="L263:L326">$B$509*G263</f>
        <v>284824.87515163195</v>
      </c>
      <c r="M263" s="11">
        <f aca="true" t="shared" si="43" ref="M263:M326">$G$509*K263</f>
        <v>81325.36623572085</v>
      </c>
      <c r="N263" s="35">
        <f aca="true" t="shared" si="44" ref="N263:N326">L263+M263</f>
        <v>366150.2413873528</v>
      </c>
    </row>
    <row r="264" spans="1:14" s="4" customFormat="1" ht="12.75">
      <c r="A264" s="29" t="s">
        <v>497</v>
      </c>
      <c r="B264" s="30" t="s">
        <v>236</v>
      </c>
      <c r="C264" s="83">
        <v>46</v>
      </c>
      <c r="D264" s="31">
        <v>129420</v>
      </c>
      <c r="E264" s="31">
        <v>19900</v>
      </c>
      <c r="F264" s="32">
        <f t="shared" si="36"/>
        <v>299.1618090452261</v>
      </c>
      <c r="G264" s="33">
        <f t="shared" si="37"/>
        <v>1.6128355313790917E-05</v>
      </c>
      <c r="H264" s="8">
        <f t="shared" si="38"/>
        <v>6.503517587939698</v>
      </c>
      <c r="I264" s="8">
        <f t="shared" si="39"/>
        <v>-160.8381909547739</v>
      </c>
      <c r="J264" s="8">
        <f t="shared" si="40"/>
        <v>0</v>
      </c>
      <c r="K264" s="8">
        <f t="shared" si="41"/>
        <v>0</v>
      </c>
      <c r="L264" s="34">
        <f t="shared" si="42"/>
        <v>1194.707472145919</v>
      </c>
      <c r="M264" s="11">
        <f t="shared" si="43"/>
        <v>0</v>
      </c>
      <c r="N264" s="35">
        <f t="shared" si="44"/>
        <v>1194.707472145919</v>
      </c>
    </row>
    <row r="265" spans="1:14" s="4" customFormat="1" ht="12.75">
      <c r="A265" s="29" t="s">
        <v>494</v>
      </c>
      <c r="B265" s="30" t="s">
        <v>169</v>
      </c>
      <c r="C265" s="83">
        <v>2580</v>
      </c>
      <c r="D265" s="31">
        <v>3779585</v>
      </c>
      <c r="E265" s="31">
        <v>301900</v>
      </c>
      <c r="F265" s="32">
        <f t="shared" si="36"/>
        <v>32299.86518714806</v>
      </c>
      <c r="G265" s="33">
        <f t="shared" si="37"/>
        <v>0.001741344271143632</v>
      </c>
      <c r="H265" s="8">
        <f t="shared" si="38"/>
        <v>12.519327591917854</v>
      </c>
      <c r="I265" s="8">
        <f t="shared" si="39"/>
        <v>6499.865187148063</v>
      </c>
      <c r="J265" s="8">
        <f t="shared" si="40"/>
        <v>6499.865187148063</v>
      </c>
      <c r="K265" s="8">
        <f t="shared" si="41"/>
        <v>0.0011747286746014653</v>
      </c>
      <c r="L265" s="34">
        <f t="shared" si="42"/>
        <v>128990.0285452476</v>
      </c>
      <c r="M265" s="11">
        <f t="shared" si="43"/>
        <v>23213.061230512925</v>
      </c>
      <c r="N265" s="35">
        <f t="shared" si="44"/>
        <v>152203.0897757605</v>
      </c>
    </row>
    <row r="266" spans="1:14" s="4" customFormat="1" ht="12.75">
      <c r="A266" s="10" t="s">
        <v>490</v>
      </c>
      <c r="B266" s="30" t="s">
        <v>49</v>
      </c>
      <c r="C266" s="9">
        <v>1948</v>
      </c>
      <c r="D266" s="31">
        <v>1467460</v>
      </c>
      <c r="E266" s="31">
        <v>124550</v>
      </c>
      <c r="F266" s="32">
        <f t="shared" si="36"/>
        <v>22951.52211963067</v>
      </c>
      <c r="G266" s="33">
        <f t="shared" si="37"/>
        <v>0.0012373581538336472</v>
      </c>
      <c r="H266" s="8">
        <f t="shared" si="38"/>
        <v>11.782095543958249</v>
      </c>
      <c r="I266" s="8">
        <f t="shared" si="39"/>
        <v>3471.5221196306693</v>
      </c>
      <c r="J266" s="8">
        <f t="shared" si="40"/>
        <v>3471.5221196306693</v>
      </c>
      <c r="K266" s="8">
        <f t="shared" si="41"/>
        <v>0.0006274124864169292</v>
      </c>
      <c r="L266" s="34">
        <f t="shared" si="42"/>
        <v>91657.27089616508</v>
      </c>
      <c r="M266" s="11">
        <f t="shared" si="43"/>
        <v>12397.896449514634</v>
      </c>
      <c r="N266" s="35">
        <f t="shared" si="44"/>
        <v>104055.16734567971</v>
      </c>
    </row>
    <row r="267" spans="1:14" s="4" customFormat="1" ht="12.75">
      <c r="A267" s="29" t="s">
        <v>493</v>
      </c>
      <c r="B267" s="30" t="s">
        <v>139</v>
      </c>
      <c r="C267" s="83">
        <v>513</v>
      </c>
      <c r="D267" s="31">
        <v>748573</v>
      </c>
      <c r="E267" s="31">
        <v>72600</v>
      </c>
      <c r="F267" s="32">
        <f t="shared" si="36"/>
        <v>5289.503429752066</v>
      </c>
      <c r="G267" s="33">
        <f t="shared" si="37"/>
        <v>0.00028516671636940135</v>
      </c>
      <c r="H267" s="8">
        <f t="shared" si="38"/>
        <v>10.310922865013774</v>
      </c>
      <c r="I267" s="8">
        <f t="shared" si="39"/>
        <v>159.5034297520661</v>
      </c>
      <c r="J267" s="8">
        <f t="shared" si="40"/>
        <v>159.5034297520661</v>
      </c>
      <c r="K267" s="8">
        <f t="shared" si="41"/>
        <v>2.8827252140170315E-05</v>
      </c>
      <c r="L267" s="34">
        <f t="shared" si="42"/>
        <v>21123.716598835363</v>
      </c>
      <c r="M267" s="11">
        <f t="shared" si="43"/>
        <v>569.6368731819953</v>
      </c>
      <c r="N267" s="35">
        <f t="shared" si="44"/>
        <v>21693.35347201736</v>
      </c>
    </row>
    <row r="268" spans="1:14" s="4" customFormat="1" ht="12.75">
      <c r="A268" s="10" t="s">
        <v>490</v>
      </c>
      <c r="B268" s="30" t="s">
        <v>50</v>
      </c>
      <c r="C268" s="9">
        <v>1493</v>
      </c>
      <c r="D268" s="31">
        <v>1418742</v>
      </c>
      <c r="E268" s="31">
        <v>101100</v>
      </c>
      <c r="F268" s="32">
        <f t="shared" si="36"/>
        <v>20951.353175074182</v>
      </c>
      <c r="G268" s="33">
        <f t="shared" si="37"/>
        <v>0.0011295254210113225</v>
      </c>
      <c r="H268" s="8">
        <f t="shared" si="38"/>
        <v>14.033056379821959</v>
      </c>
      <c r="I268" s="8">
        <f t="shared" si="39"/>
        <v>6021.353175074185</v>
      </c>
      <c r="J268" s="8">
        <f t="shared" si="40"/>
        <v>6021.353175074185</v>
      </c>
      <c r="K268" s="8">
        <f t="shared" si="41"/>
        <v>0.0010882466068139842</v>
      </c>
      <c r="L268" s="34">
        <f t="shared" si="42"/>
        <v>83669.56420578803</v>
      </c>
      <c r="M268" s="11">
        <f t="shared" si="43"/>
        <v>21504.144458243594</v>
      </c>
      <c r="N268" s="35">
        <f t="shared" si="44"/>
        <v>105173.70866403163</v>
      </c>
    </row>
    <row r="269" spans="1:14" s="4" customFormat="1" ht="12.75">
      <c r="A269" s="29" t="s">
        <v>503</v>
      </c>
      <c r="B269" s="30" t="s">
        <v>423</v>
      </c>
      <c r="C269" s="83">
        <v>518</v>
      </c>
      <c r="D269" s="31">
        <v>510986</v>
      </c>
      <c r="E269" s="31">
        <v>37100</v>
      </c>
      <c r="F269" s="32">
        <f t="shared" si="36"/>
        <v>7134.521509433962</v>
      </c>
      <c r="G269" s="33">
        <f t="shared" si="37"/>
        <v>0.00038463498487749576</v>
      </c>
      <c r="H269" s="8">
        <f t="shared" si="38"/>
        <v>13.773207547169811</v>
      </c>
      <c r="I269" s="8">
        <f t="shared" si="39"/>
        <v>1954.5215094339621</v>
      </c>
      <c r="J269" s="8">
        <f t="shared" si="40"/>
        <v>1954.5215094339621</v>
      </c>
      <c r="K269" s="8">
        <f t="shared" si="41"/>
        <v>0.00035324308984088955</v>
      </c>
      <c r="L269" s="34">
        <f t="shared" si="42"/>
        <v>28491.825827333323</v>
      </c>
      <c r="M269" s="11">
        <f t="shared" si="43"/>
        <v>6980.210537989978</v>
      </c>
      <c r="N269" s="35">
        <f t="shared" si="44"/>
        <v>35472.0363653233</v>
      </c>
    </row>
    <row r="270" spans="1:14" s="4" customFormat="1" ht="12.75">
      <c r="A270" s="10" t="s">
        <v>490</v>
      </c>
      <c r="B270" s="30" t="s">
        <v>51</v>
      </c>
      <c r="C270" s="9">
        <v>249</v>
      </c>
      <c r="D270" s="31">
        <v>404293</v>
      </c>
      <c r="E270" s="31">
        <v>25800</v>
      </c>
      <c r="F270" s="32">
        <f t="shared" si="36"/>
        <v>3901.897558139535</v>
      </c>
      <c r="G270" s="33">
        <f t="shared" si="37"/>
        <v>0.0002103583689927944</v>
      </c>
      <c r="H270" s="8">
        <f t="shared" si="38"/>
        <v>15.670271317829457</v>
      </c>
      <c r="I270" s="8">
        <f t="shared" si="39"/>
        <v>1411.8975581395348</v>
      </c>
      <c r="J270" s="8">
        <f t="shared" si="40"/>
        <v>1411.8975581395348</v>
      </c>
      <c r="K270" s="8">
        <f t="shared" si="41"/>
        <v>0.0002551739919815231</v>
      </c>
      <c r="L270" s="34">
        <f t="shared" si="42"/>
        <v>15582.290343592924</v>
      </c>
      <c r="M270" s="11">
        <f t="shared" si="43"/>
        <v>5042.329882950251</v>
      </c>
      <c r="N270" s="35">
        <f t="shared" si="44"/>
        <v>20624.620226543175</v>
      </c>
    </row>
    <row r="271" spans="1:14" s="4" customFormat="1" ht="12.75">
      <c r="A271" s="29" t="s">
        <v>495</v>
      </c>
      <c r="B271" s="30" t="s">
        <v>192</v>
      </c>
      <c r="C271" s="83">
        <v>74</v>
      </c>
      <c r="D271" s="31">
        <v>248339</v>
      </c>
      <c r="E271" s="31">
        <v>37150</v>
      </c>
      <c r="F271" s="32">
        <f t="shared" si="36"/>
        <v>494.67257065948854</v>
      </c>
      <c r="G271" s="33">
        <f t="shared" si="37"/>
        <v>2.666869480782038E-05</v>
      </c>
      <c r="H271" s="8">
        <f t="shared" si="38"/>
        <v>6.684764468371467</v>
      </c>
      <c r="I271" s="8">
        <f t="shared" si="39"/>
        <v>-245.32742934051143</v>
      </c>
      <c r="J271" s="8">
        <f t="shared" si="40"/>
        <v>0</v>
      </c>
      <c r="K271" s="8">
        <f t="shared" si="41"/>
        <v>0</v>
      </c>
      <c r="L271" s="34">
        <f t="shared" si="42"/>
        <v>1975.4828275663272</v>
      </c>
      <c r="M271" s="11">
        <f t="shared" si="43"/>
        <v>0</v>
      </c>
      <c r="N271" s="35">
        <f t="shared" si="44"/>
        <v>1975.4828275663272</v>
      </c>
    </row>
    <row r="272" spans="1:14" s="4" customFormat="1" ht="12.75">
      <c r="A272" s="29" t="s">
        <v>498</v>
      </c>
      <c r="B272" s="30" t="s">
        <v>290</v>
      </c>
      <c r="C272" s="83">
        <v>687</v>
      </c>
      <c r="D272" s="31">
        <v>698662</v>
      </c>
      <c r="E272" s="31">
        <v>40700</v>
      </c>
      <c r="F272" s="32">
        <f t="shared" si="36"/>
        <v>11793.139901719902</v>
      </c>
      <c r="G272" s="33">
        <f t="shared" si="37"/>
        <v>0.0006357895454878386</v>
      </c>
      <c r="H272" s="8">
        <f t="shared" si="38"/>
        <v>17.166142506142506</v>
      </c>
      <c r="I272" s="8">
        <f t="shared" si="39"/>
        <v>4923.139901719902</v>
      </c>
      <c r="J272" s="8">
        <f t="shared" si="40"/>
        <v>4923.139901719902</v>
      </c>
      <c r="K272" s="8">
        <f t="shared" si="41"/>
        <v>0.0008897651636006565</v>
      </c>
      <c r="L272" s="34">
        <f t="shared" si="42"/>
        <v>47096.09293249387</v>
      </c>
      <c r="M272" s="11">
        <f t="shared" si="43"/>
        <v>17582.07973466423</v>
      </c>
      <c r="N272" s="35">
        <f t="shared" si="44"/>
        <v>64678.1726671581</v>
      </c>
    </row>
    <row r="273" spans="1:14" s="4" customFormat="1" ht="12.75">
      <c r="A273" s="29" t="s">
        <v>498</v>
      </c>
      <c r="B273" s="30" t="s">
        <v>291</v>
      </c>
      <c r="C273" s="83">
        <v>97</v>
      </c>
      <c r="D273" s="31">
        <v>113489</v>
      </c>
      <c r="E273" s="31">
        <v>7350</v>
      </c>
      <c r="F273" s="32">
        <f t="shared" si="36"/>
        <v>1497.7459863945578</v>
      </c>
      <c r="G273" s="33">
        <f t="shared" si="37"/>
        <v>8.074620057777444E-05</v>
      </c>
      <c r="H273" s="8">
        <f t="shared" si="38"/>
        <v>15.440680272108844</v>
      </c>
      <c r="I273" s="8">
        <f t="shared" si="39"/>
        <v>527.7459863945579</v>
      </c>
      <c r="J273" s="8">
        <f t="shared" si="40"/>
        <v>527.7459863945579</v>
      </c>
      <c r="K273" s="8">
        <f t="shared" si="41"/>
        <v>9.538018486127098E-05</v>
      </c>
      <c r="L273" s="34">
        <f t="shared" si="42"/>
        <v>5981.272566284115</v>
      </c>
      <c r="M273" s="11">
        <f t="shared" si="43"/>
        <v>1884.74676683402</v>
      </c>
      <c r="N273" s="35">
        <f t="shared" si="44"/>
        <v>7866.019333118134</v>
      </c>
    </row>
    <row r="274" spans="1:14" s="4" customFormat="1" ht="12.75">
      <c r="A274" s="10" t="s">
        <v>489</v>
      </c>
      <c r="B274" s="30" t="s">
        <v>8</v>
      </c>
      <c r="C274" s="9">
        <v>3031</v>
      </c>
      <c r="D274" s="31">
        <v>2517267.35</v>
      </c>
      <c r="E274" s="31">
        <v>158550</v>
      </c>
      <c r="F274" s="32">
        <f t="shared" si="36"/>
        <v>48122.59437306844</v>
      </c>
      <c r="G274" s="33">
        <f t="shared" si="37"/>
        <v>0.0025943762779992736</v>
      </c>
      <c r="H274" s="8">
        <f t="shared" si="38"/>
        <v>15.876804478082624</v>
      </c>
      <c r="I274" s="8">
        <f t="shared" si="39"/>
        <v>17812.594373068434</v>
      </c>
      <c r="J274" s="8">
        <f t="shared" si="40"/>
        <v>17812.594373068434</v>
      </c>
      <c r="K274" s="8">
        <f t="shared" si="41"/>
        <v>0.0032192922124696277</v>
      </c>
      <c r="L274" s="34">
        <f t="shared" si="42"/>
        <v>192178.35077291075</v>
      </c>
      <c r="M274" s="11">
        <f t="shared" si="43"/>
        <v>63614.372290966196</v>
      </c>
      <c r="N274" s="35">
        <f t="shared" si="44"/>
        <v>255792.72306387694</v>
      </c>
    </row>
    <row r="275" spans="1:14" s="4" customFormat="1" ht="12.75">
      <c r="A275" s="29" t="s">
        <v>503</v>
      </c>
      <c r="B275" s="30" t="s">
        <v>424</v>
      </c>
      <c r="C275" s="83">
        <v>157</v>
      </c>
      <c r="D275" s="31">
        <v>258471</v>
      </c>
      <c r="E275" s="31">
        <v>24850</v>
      </c>
      <c r="F275" s="32">
        <f t="shared" si="36"/>
        <v>1632.9958551307848</v>
      </c>
      <c r="G275" s="33">
        <f t="shared" si="37"/>
        <v>8.803776612246494E-05</v>
      </c>
      <c r="H275" s="8">
        <f t="shared" si="38"/>
        <v>10.401247484909456</v>
      </c>
      <c r="I275" s="8">
        <f t="shared" si="39"/>
        <v>62.99585513078463</v>
      </c>
      <c r="J275" s="8">
        <f t="shared" si="40"/>
        <v>62.99585513078463</v>
      </c>
      <c r="K275" s="8">
        <f t="shared" si="41"/>
        <v>1.1385318813918779E-05</v>
      </c>
      <c r="L275" s="34">
        <f t="shared" si="42"/>
        <v>6521.395081593204</v>
      </c>
      <c r="M275" s="11">
        <f t="shared" si="43"/>
        <v>224.97799574533153</v>
      </c>
      <c r="N275" s="35">
        <f t="shared" si="44"/>
        <v>6746.373077338535</v>
      </c>
    </row>
    <row r="276" spans="1:14" s="4" customFormat="1" ht="12.75">
      <c r="A276" s="29" t="s">
        <v>499</v>
      </c>
      <c r="B276" s="30" t="s">
        <v>322</v>
      </c>
      <c r="C276" s="83">
        <v>254</v>
      </c>
      <c r="D276" s="31">
        <v>291384</v>
      </c>
      <c r="E276" s="31">
        <v>17350</v>
      </c>
      <c r="F276" s="32">
        <f t="shared" si="36"/>
        <v>4265.794582132565</v>
      </c>
      <c r="G276" s="33">
        <f t="shared" si="37"/>
        <v>0.00022997671706777686</v>
      </c>
      <c r="H276" s="8">
        <f t="shared" si="38"/>
        <v>16.794466858789626</v>
      </c>
      <c r="I276" s="8">
        <f t="shared" si="39"/>
        <v>1725.794582132565</v>
      </c>
      <c r="J276" s="8">
        <f t="shared" si="40"/>
        <v>1725.794582132565</v>
      </c>
      <c r="K276" s="8">
        <f t="shared" si="41"/>
        <v>0.0003119049893698658</v>
      </c>
      <c r="L276" s="34">
        <f t="shared" si="42"/>
        <v>17035.518932641906</v>
      </c>
      <c r="M276" s="11">
        <f t="shared" si="43"/>
        <v>6163.354800887523</v>
      </c>
      <c r="N276" s="35">
        <f t="shared" si="44"/>
        <v>23198.873733529428</v>
      </c>
    </row>
    <row r="277" spans="1:14" s="4" customFormat="1" ht="12.75">
      <c r="A277" s="29" t="s">
        <v>498</v>
      </c>
      <c r="B277" s="30" t="s">
        <v>292</v>
      </c>
      <c r="C277" s="83">
        <v>1349</v>
      </c>
      <c r="D277" s="31">
        <v>1292922</v>
      </c>
      <c r="E277" s="31">
        <v>60050</v>
      </c>
      <c r="F277" s="32">
        <f t="shared" si="36"/>
        <v>29044.99213988343</v>
      </c>
      <c r="G277" s="33">
        <f t="shared" si="37"/>
        <v>0.00156586816617186</v>
      </c>
      <c r="H277" s="8">
        <f t="shared" si="38"/>
        <v>21.53075770191507</v>
      </c>
      <c r="I277" s="8">
        <f t="shared" si="39"/>
        <v>15554.99213988343</v>
      </c>
      <c r="J277" s="8">
        <f t="shared" si="40"/>
        <v>15554.99213988343</v>
      </c>
      <c r="K277" s="8">
        <f t="shared" si="41"/>
        <v>0.0028112729685612213</v>
      </c>
      <c r="L277" s="34">
        <f t="shared" si="42"/>
        <v>115991.64094068024</v>
      </c>
      <c r="M277" s="11">
        <f t="shared" si="43"/>
        <v>55551.7652423329</v>
      </c>
      <c r="N277" s="35">
        <f t="shared" si="44"/>
        <v>171543.40618301314</v>
      </c>
    </row>
    <row r="278" spans="1:14" s="4" customFormat="1" ht="12.75">
      <c r="A278" s="29" t="s">
        <v>501</v>
      </c>
      <c r="B278" s="30" t="s">
        <v>358</v>
      </c>
      <c r="C278" s="83">
        <v>664</v>
      </c>
      <c r="D278" s="31">
        <v>799643</v>
      </c>
      <c r="E278" s="31">
        <v>56400</v>
      </c>
      <c r="F278" s="32">
        <f t="shared" si="36"/>
        <v>9414.236737588653</v>
      </c>
      <c r="G278" s="33">
        <f t="shared" si="37"/>
        <v>0.0005075385644864169</v>
      </c>
      <c r="H278" s="8">
        <f t="shared" si="38"/>
        <v>14.178067375886524</v>
      </c>
      <c r="I278" s="8">
        <f t="shared" si="39"/>
        <v>2774.236737588652</v>
      </c>
      <c r="J278" s="8">
        <f t="shared" si="40"/>
        <v>2774.236737588652</v>
      </c>
      <c r="K278" s="8">
        <f t="shared" si="41"/>
        <v>0.0005013912368862756</v>
      </c>
      <c r="L278" s="34">
        <f t="shared" si="42"/>
        <v>37595.905075060786</v>
      </c>
      <c r="M278" s="11">
        <f t="shared" si="43"/>
        <v>9907.671221384187</v>
      </c>
      <c r="N278" s="35">
        <f t="shared" si="44"/>
        <v>47503.576296444975</v>
      </c>
    </row>
    <row r="279" spans="1:14" s="4" customFormat="1" ht="12.75">
      <c r="A279" s="10" t="s">
        <v>490</v>
      </c>
      <c r="B279" s="30" t="s">
        <v>52</v>
      </c>
      <c r="C279" s="9">
        <v>273</v>
      </c>
      <c r="D279" s="31">
        <v>237041</v>
      </c>
      <c r="E279" s="31">
        <v>13050</v>
      </c>
      <c r="F279" s="32">
        <f t="shared" si="36"/>
        <v>4958.7887356321835</v>
      </c>
      <c r="G279" s="33">
        <f t="shared" si="37"/>
        <v>0.0002673372878361263</v>
      </c>
      <c r="H279" s="8">
        <f t="shared" si="38"/>
        <v>18.164061302681993</v>
      </c>
      <c r="I279" s="8">
        <f t="shared" si="39"/>
        <v>2228.7887356321844</v>
      </c>
      <c r="J279" s="8">
        <f t="shared" si="40"/>
        <v>2228.7887356321844</v>
      </c>
      <c r="K279" s="8">
        <f t="shared" si="41"/>
        <v>0.00040281174485784456</v>
      </c>
      <c r="L279" s="34">
        <f t="shared" si="42"/>
        <v>19803.002175177946</v>
      </c>
      <c r="M279" s="11">
        <f t="shared" si="43"/>
        <v>7959.704993944338</v>
      </c>
      <c r="N279" s="35">
        <f t="shared" si="44"/>
        <v>27762.707169122285</v>
      </c>
    </row>
    <row r="280" spans="1:14" s="4" customFormat="1" ht="12.75">
      <c r="A280" s="29" t="s">
        <v>497</v>
      </c>
      <c r="B280" s="30" t="s">
        <v>237</v>
      </c>
      <c r="C280" s="83">
        <v>2681</v>
      </c>
      <c r="D280" s="31">
        <v>2644140</v>
      </c>
      <c r="E280" s="31">
        <v>110650</v>
      </c>
      <c r="F280" s="32">
        <f t="shared" si="36"/>
        <v>64066.32932670583</v>
      </c>
      <c r="G280" s="33">
        <f t="shared" si="37"/>
        <v>0.0034539319250982566</v>
      </c>
      <c r="H280" s="8">
        <f t="shared" si="38"/>
        <v>23.896430185268866</v>
      </c>
      <c r="I280" s="8">
        <f t="shared" si="39"/>
        <v>37256.329326705825</v>
      </c>
      <c r="J280" s="8">
        <f t="shared" si="40"/>
        <v>37256.329326705825</v>
      </c>
      <c r="K280" s="8">
        <f t="shared" si="41"/>
        <v>0.006733382479534166</v>
      </c>
      <c r="L280" s="34">
        <f t="shared" si="42"/>
        <v>255849.91147050314</v>
      </c>
      <c r="M280" s="11">
        <f t="shared" si="43"/>
        <v>133054.06019727595</v>
      </c>
      <c r="N280" s="35">
        <f t="shared" si="44"/>
        <v>388903.9716677791</v>
      </c>
    </row>
    <row r="281" spans="1:14" s="4" customFormat="1" ht="12.75">
      <c r="A281" s="29" t="s">
        <v>503</v>
      </c>
      <c r="B281" s="30" t="s">
        <v>425</v>
      </c>
      <c r="C281" s="83">
        <v>1353</v>
      </c>
      <c r="D281" s="31">
        <v>2423487</v>
      </c>
      <c r="E281" s="31">
        <v>186250</v>
      </c>
      <c r="F281" s="32">
        <f t="shared" si="36"/>
        <v>17605.250528859062</v>
      </c>
      <c r="G281" s="33">
        <f t="shared" si="37"/>
        <v>0.0009491309630194772</v>
      </c>
      <c r="H281" s="8">
        <f t="shared" si="38"/>
        <v>13.012010738255034</v>
      </c>
      <c r="I281" s="8">
        <f t="shared" si="39"/>
        <v>4075.250528859061</v>
      </c>
      <c r="J281" s="8">
        <f t="shared" si="40"/>
        <v>4075.250528859061</v>
      </c>
      <c r="K281" s="8">
        <f t="shared" si="41"/>
        <v>0.0007365250685354673</v>
      </c>
      <c r="L281" s="34">
        <f t="shared" si="42"/>
        <v>70306.84973779225</v>
      </c>
      <c r="M281" s="11">
        <f t="shared" si="43"/>
        <v>14554.000326519488</v>
      </c>
      <c r="N281" s="35">
        <f t="shared" si="44"/>
        <v>84860.85006431173</v>
      </c>
    </row>
    <row r="282" spans="1:14" s="4" customFormat="1" ht="12.75">
      <c r="A282" s="29" t="s">
        <v>498</v>
      </c>
      <c r="B282" s="30" t="s">
        <v>293</v>
      </c>
      <c r="C282" s="83">
        <v>3070</v>
      </c>
      <c r="D282" s="31">
        <v>2903699</v>
      </c>
      <c r="E282" s="31">
        <v>183850</v>
      </c>
      <c r="F282" s="32">
        <f t="shared" si="36"/>
        <v>48487.11411476747</v>
      </c>
      <c r="G282" s="33">
        <f t="shared" si="37"/>
        <v>0.002614028197914374</v>
      </c>
      <c r="H282" s="8">
        <f t="shared" si="38"/>
        <v>15.793848245852598</v>
      </c>
      <c r="I282" s="8">
        <f t="shared" si="39"/>
        <v>17787.114114767475</v>
      </c>
      <c r="J282" s="8">
        <f t="shared" si="40"/>
        <v>17787.114114767475</v>
      </c>
      <c r="K282" s="8">
        <f t="shared" si="41"/>
        <v>0.003214687133871756</v>
      </c>
      <c r="L282" s="34">
        <f t="shared" si="42"/>
        <v>193634.0661950845</v>
      </c>
      <c r="M282" s="11">
        <f t="shared" si="43"/>
        <v>63523.374281149176</v>
      </c>
      <c r="N282" s="35">
        <f t="shared" si="44"/>
        <v>257157.4404762337</v>
      </c>
    </row>
    <row r="283" spans="1:14" s="4" customFormat="1" ht="12.75">
      <c r="A283" s="29" t="s">
        <v>498</v>
      </c>
      <c r="B283" s="30" t="s">
        <v>294</v>
      </c>
      <c r="C283" s="83">
        <v>4506</v>
      </c>
      <c r="D283" s="31">
        <v>6560575.47</v>
      </c>
      <c r="E283" s="31">
        <v>214650</v>
      </c>
      <c r="F283" s="32">
        <f t="shared" si="36"/>
        <v>137721.65417106918</v>
      </c>
      <c r="G283" s="33">
        <f t="shared" si="37"/>
        <v>0.007424823977241837</v>
      </c>
      <c r="H283" s="8">
        <f t="shared" si="38"/>
        <v>30.564059958071276</v>
      </c>
      <c r="I283" s="8">
        <f t="shared" si="39"/>
        <v>92661.65417106917</v>
      </c>
      <c r="J283" s="8">
        <f t="shared" si="40"/>
        <v>92661.65417106917</v>
      </c>
      <c r="K283" s="8">
        <f t="shared" si="41"/>
        <v>0.016746855366475747</v>
      </c>
      <c r="L283" s="34">
        <f t="shared" si="42"/>
        <v>549993.6300010756</v>
      </c>
      <c r="M283" s="11">
        <f t="shared" si="43"/>
        <v>330923.88689024735</v>
      </c>
      <c r="N283" s="35">
        <f t="shared" si="44"/>
        <v>880917.5168913229</v>
      </c>
    </row>
    <row r="284" spans="1:14" s="4" customFormat="1" ht="12.75">
      <c r="A284" s="29" t="s">
        <v>499</v>
      </c>
      <c r="B284" s="30" t="s">
        <v>323</v>
      </c>
      <c r="C284" s="83">
        <v>2340</v>
      </c>
      <c r="D284" s="31">
        <v>1956825</v>
      </c>
      <c r="E284" s="31">
        <v>92950</v>
      </c>
      <c r="F284" s="32">
        <f t="shared" si="36"/>
        <v>49262.72727272727</v>
      </c>
      <c r="G284" s="33">
        <f t="shared" si="37"/>
        <v>0.0026558429089483483</v>
      </c>
      <c r="H284" s="8">
        <f t="shared" si="38"/>
        <v>21.052447552447553</v>
      </c>
      <c r="I284" s="8">
        <f t="shared" si="39"/>
        <v>25862.727272727276</v>
      </c>
      <c r="J284" s="8">
        <f t="shared" si="40"/>
        <v>25862.727272727276</v>
      </c>
      <c r="K284" s="8">
        <f t="shared" si="41"/>
        <v>0.0046742026881946164</v>
      </c>
      <c r="L284" s="34">
        <f t="shared" si="42"/>
        <v>196731.48975414978</v>
      </c>
      <c r="M284" s="11">
        <f t="shared" si="43"/>
        <v>92363.92670988472</v>
      </c>
      <c r="N284" s="35">
        <f t="shared" si="44"/>
        <v>289095.41646403447</v>
      </c>
    </row>
    <row r="285" spans="1:14" s="4" customFormat="1" ht="12.75">
      <c r="A285" s="10" t="s">
        <v>489</v>
      </c>
      <c r="B285" s="30" t="s">
        <v>9</v>
      </c>
      <c r="C285" s="9">
        <v>2607</v>
      </c>
      <c r="D285" s="31">
        <v>2538439</v>
      </c>
      <c r="E285" s="31">
        <v>185050</v>
      </c>
      <c r="F285" s="32">
        <f t="shared" si="36"/>
        <v>35761.74262631721</v>
      </c>
      <c r="G285" s="33">
        <f t="shared" si="37"/>
        <v>0.0019279803580489487</v>
      </c>
      <c r="H285" s="8">
        <f t="shared" si="38"/>
        <v>13.717584436638747</v>
      </c>
      <c r="I285" s="8">
        <f t="shared" si="39"/>
        <v>9691.742626317213</v>
      </c>
      <c r="J285" s="8">
        <f t="shared" si="40"/>
        <v>9691.742626317213</v>
      </c>
      <c r="K285" s="8">
        <f t="shared" si="41"/>
        <v>0.0017516006320413544</v>
      </c>
      <c r="L285" s="34">
        <f t="shared" si="42"/>
        <v>142815.09150174115</v>
      </c>
      <c r="M285" s="11">
        <f t="shared" si="43"/>
        <v>34612.258644980546</v>
      </c>
      <c r="N285" s="35">
        <f t="shared" si="44"/>
        <v>177427.3501467217</v>
      </c>
    </row>
    <row r="286" spans="1:14" s="4" customFormat="1" ht="12.75">
      <c r="A286" s="29" t="s">
        <v>496</v>
      </c>
      <c r="B286" s="30" t="s">
        <v>211</v>
      </c>
      <c r="C286" s="83">
        <v>69</v>
      </c>
      <c r="D286" s="31">
        <v>415159</v>
      </c>
      <c r="E286" s="31">
        <v>96850</v>
      </c>
      <c r="F286" s="32">
        <f t="shared" si="36"/>
        <v>295.7766752710377</v>
      </c>
      <c r="G286" s="33">
        <f t="shared" si="37"/>
        <v>1.594585661695167E-05</v>
      </c>
      <c r="H286" s="8">
        <f t="shared" si="38"/>
        <v>4.286618482188952</v>
      </c>
      <c r="I286" s="8">
        <f t="shared" si="39"/>
        <v>-394.2233247289623</v>
      </c>
      <c r="J286" s="8">
        <f t="shared" si="40"/>
        <v>0</v>
      </c>
      <c r="K286" s="8">
        <f t="shared" si="41"/>
        <v>0</v>
      </c>
      <c r="L286" s="34">
        <f t="shared" si="42"/>
        <v>1181.1888862437154</v>
      </c>
      <c r="M286" s="11">
        <f t="shared" si="43"/>
        <v>0</v>
      </c>
      <c r="N286" s="35">
        <f t="shared" si="44"/>
        <v>1181.1888862437154</v>
      </c>
    </row>
    <row r="287" spans="1:14" s="4" customFormat="1" ht="12.75">
      <c r="A287" s="29" t="s">
        <v>494</v>
      </c>
      <c r="B287" s="30" t="s">
        <v>170</v>
      </c>
      <c r="C287" s="83">
        <v>4104</v>
      </c>
      <c r="D287" s="31">
        <v>4961491</v>
      </c>
      <c r="E287" s="31">
        <v>393400</v>
      </c>
      <c r="F287" s="32">
        <f t="shared" si="36"/>
        <v>51758.91983731571</v>
      </c>
      <c r="G287" s="33">
        <f t="shared" si="37"/>
        <v>0.0027904171740987475</v>
      </c>
      <c r="H287" s="8">
        <f t="shared" si="38"/>
        <v>12.611822572445348</v>
      </c>
      <c r="I287" s="8">
        <f t="shared" si="39"/>
        <v>10718.919837315709</v>
      </c>
      <c r="J287" s="8">
        <f t="shared" si="40"/>
        <v>10718.919837315709</v>
      </c>
      <c r="K287" s="8">
        <f t="shared" si="41"/>
        <v>0.0019372436398444955</v>
      </c>
      <c r="L287" s="34">
        <f t="shared" si="42"/>
        <v>206700.074709384</v>
      </c>
      <c r="M287" s="11">
        <f t="shared" si="43"/>
        <v>38280.631266099095</v>
      </c>
      <c r="N287" s="35">
        <f t="shared" si="44"/>
        <v>244980.7059754831</v>
      </c>
    </row>
    <row r="288" spans="1:14" s="4" customFormat="1" ht="12.75">
      <c r="A288" s="29" t="s">
        <v>502</v>
      </c>
      <c r="B288" s="30" t="s">
        <v>383</v>
      </c>
      <c r="C288" s="83">
        <v>890</v>
      </c>
      <c r="D288" s="31">
        <v>1111108</v>
      </c>
      <c r="E288" s="31">
        <v>73050</v>
      </c>
      <c r="F288" s="32">
        <f t="shared" si="36"/>
        <v>13537.113210130048</v>
      </c>
      <c r="G288" s="33">
        <f t="shared" si="37"/>
        <v>0.000729810307247419</v>
      </c>
      <c r="H288" s="8">
        <f t="shared" si="38"/>
        <v>15.210239561943874</v>
      </c>
      <c r="I288" s="8">
        <f t="shared" si="39"/>
        <v>4637.113210130048</v>
      </c>
      <c r="J288" s="8">
        <f t="shared" si="40"/>
        <v>4637.113210130048</v>
      </c>
      <c r="K288" s="8">
        <f t="shared" si="41"/>
        <v>0.0008380712058588316</v>
      </c>
      <c r="L288" s="34">
        <f t="shared" si="42"/>
        <v>54060.67824981844</v>
      </c>
      <c r="M288" s="11">
        <f t="shared" si="43"/>
        <v>16560.58853226753</v>
      </c>
      <c r="N288" s="35">
        <f t="shared" si="44"/>
        <v>70621.26678208596</v>
      </c>
    </row>
    <row r="289" spans="1:14" s="4" customFormat="1" ht="12.75">
      <c r="A289" s="29" t="s">
        <v>499</v>
      </c>
      <c r="B289" s="30" t="s">
        <v>324</v>
      </c>
      <c r="C289" s="83">
        <v>686</v>
      </c>
      <c r="D289" s="31">
        <v>786548</v>
      </c>
      <c r="E289" s="31">
        <v>67250</v>
      </c>
      <c r="F289" s="32">
        <f t="shared" si="36"/>
        <v>8023.374394052044</v>
      </c>
      <c r="G289" s="33">
        <f t="shared" si="37"/>
        <v>0.00043255465480649134</v>
      </c>
      <c r="H289" s="8">
        <f t="shared" si="38"/>
        <v>11.695881040892193</v>
      </c>
      <c r="I289" s="8">
        <f t="shared" si="39"/>
        <v>1163.3743940520442</v>
      </c>
      <c r="J289" s="8">
        <f t="shared" si="40"/>
        <v>1163.3743940520442</v>
      </c>
      <c r="K289" s="8">
        <f t="shared" si="41"/>
        <v>0.0002102580931512648</v>
      </c>
      <c r="L289" s="34">
        <f t="shared" si="42"/>
        <v>32041.474047073632</v>
      </c>
      <c r="M289" s="11">
        <f t="shared" si="43"/>
        <v>4154.775563120585</v>
      </c>
      <c r="N289" s="35">
        <f t="shared" si="44"/>
        <v>36196.249610194216</v>
      </c>
    </row>
    <row r="290" spans="1:14" s="4" customFormat="1" ht="12.75">
      <c r="A290" s="10" t="s">
        <v>490</v>
      </c>
      <c r="B290" s="30" t="s">
        <v>53</v>
      </c>
      <c r="C290" s="9">
        <v>790</v>
      </c>
      <c r="D290" s="31">
        <v>645219</v>
      </c>
      <c r="E290" s="31">
        <v>43500</v>
      </c>
      <c r="F290" s="32">
        <f t="shared" si="36"/>
        <v>11717.770344827586</v>
      </c>
      <c r="G290" s="33">
        <f t="shared" si="37"/>
        <v>0.0006317262360791885</v>
      </c>
      <c r="H290" s="8">
        <f t="shared" si="38"/>
        <v>14.832620689655172</v>
      </c>
      <c r="I290" s="8">
        <f t="shared" si="39"/>
        <v>3817.770344827586</v>
      </c>
      <c r="J290" s="8">
        <f t="shared" si="40"/>
        <v>3817.770344827586</v>
      </c>
      <c r="K290" s="8">
        <f t="shared" si="41"/>
        <v>0.000689990356412284</v>
      </c>
      <c r="L290" s="34">
        <f t="shared" si="42"/>
        <v>46795.10340084558</v>
      </c>
      <c r="M290" s="11">
        <f t="shared" si="43"/>
        <v>13634.457673637355</v>
      </c>
      <c r="N290" s="35">
        <f t="shared" si="44"/>
        <v>60429.56107448294</v>
      </c>
    </row>
    <row r="291" spans="1:14" s="4" customFormat="1" ht="12.75">
      <c r="A291" s="29" t="s">
        <v>502</v>
      </c>
      <c r="B291" s="30" t="s">
        <v>384</v>
      </c>
      <c r="C291" s="83">
        <v>1032</v>
      </c>
      <c r="D291" s="31">
        <v>1116338</v>
      </c>
      <c r="E291" s="31">
        <v>79400</v>
      </c>
      <c r="F291" s="32">
        <f t="shared" si="36"/>
        <v>14509.582065491184</v>
      </c>
      <c r="G291" s="33">
        <f t="shared" si="37"/>
        <v>0.0007822378657012083</v>
      </c>
      <c r="H291" s="8">
        <f t="shared" si="38"/>
        <v>14.059672544080605</v>
      </c>
      <c r="I291" s="8">
        <f t="shared" si="39"/>
        <v>4189.582065491185</v>
      </c>
      <c r="J291" s="8">
        <f t="shared" si="40"/>
        <v>4189.582065491185</v>
      </c>
      <c r="K291" s="8">
        <f t="shared" si="41"/>
        <v>0.0007571883485614233</v>
      </c>
      <c r="L291" s="34">
        <f t="shared" si="42"/>
        <v>57944.248186893856</v>
      </c>
      <c r="M291" s="11">
        <f t="shared" si="43"/>
        <v>14962.314173654002</v>
      </c>
      <c r="N291" s="35">
        <f t="shared" si="44"/>
        <v>72906.56236054786</v>
      </c>
    </row>
    <row r="292" spans="1:14" s="4" customFormat="1" ht="12.75">
      <c r="A292" s="29" t="s">
        <v>501</v>
      </c>
      <c r="B292" s="30" t="s">
        <v>359</v>
      </c>
      <c r="C292" s="83">
        <v>218</v>
      </c>
      <c r="D292" s="31">
        <v>389105</v>
      </c>
      <c r="E292" s="31">
        <v>28800</v>
      </c>
      <c r="F292" s="32">
        <f t="shared" si="36"/>
        <v>2945.3086805555554</v>
      </c>
      <c r="G292" s="33">
        <f t="shared" si="37"/>
        <v>0.0001587869289211692</v>
      </c>
      <c r="H292" s="8">
        <f t="shared" si="38"/>
        <v>13.510590277777778</v>
      </c>
      <c r="I292" s="8">
        <f t="shared" si="39"/>
        <v>765.3086805555556</v>
      </c>
      <c r="J292" s="8">
        <f t="shared" si="40"/>
        <v>765.3086805555556</v>
      </c>
      <c r="K292" s="8">
        <f t="shared" si="41"/>
        <v>0.00013831518440530767</v>
      </c>
      <c r="L292" s="34">
        <f t="shared" si="42"/>
        <v>11762.137351910462</v>
      </c>
      <c r="M292" s="11">
        <f t="shared" si="43"/>
        <v>2733.157804119621</v>
      </c>
      <c r="N292" s="35">
        <f t="shared" si="44"/>
        <v>14495.295156030083</v>
      </c>
    </row>
    <row r="293" spans="1:14" s="4" customFormat="1" ht="12.75">
      <c r="A293" s="10" t="s">
        <v>490</v>
      </c>
      <c r="B293" s="30" t="s">
        <v>54</v>
      </c>
      <c r="C293" s="9">
        <v>38</v>
      </c>
      <c r="D293" s="31">
        <v>79045</v>
      </c>
      <c r="E293" s="31">
        <v>10850</v>
      </c>
      <c r="F293" s="32">
        <f t="shared" si="36"/>
        <v>276.83963133640555</v>
      </c>
      <c r="G293" s="33">
        <f t="shared" si="37"/>
        <v>1.4924926257741136E-05</v>
      </c>
      <c r="H293" s="8">
        <f t="shared" si="38"/>
        <v>7.285253456221199</v>
      </c>
      <c r="I293" s="8">
        <f t="shared" si="39"/>
        <v>-103.16036866359445</v>
      </c>
      <c r="J293" s="8">
        <f t="shared" si="40"/>
        <v>0</v>
      </c>
      <c r="K293" s="8">
        <f t="shared" si="41"/>
        <v>0</v>
      </c>
      <c r="L293" s="34">
        <f t="shared" si="42"/>
        <v>1105.5634982262218</v>
      </c>
      <c r="M293" s="11">
        <f t="shared" si="43"/>
        <v>0</v>
      </c>
      <c r="N293" s="35">
        <f t="shared" si="44"/>
        <v>1105.5634982262218</v>
      </c>
    </row>
    <row r="294" spans="1:14" s="4" customFormat="1" ht="12.75">
      <c r="A294" s="29" t="s">
        <v>502</v>
      </c>
      <c r="B294" s="30" t="s">
        <v>385</v>
      </c>
      <c r="C294" s="83">
        <v>884</v>
      </c>
      <c r="D294" s="31">
        <v>787886</v>
      </c>
      <c r="E294" s="31">
        <v>66950</v>
      </c>
      <c r="F294" s="32">
        <f t="shared" si="36"/>
        <v>10403.15495145631</v>
      </c>
      <c r="G294" s="33">
        <f t="shared" si="37"/>
        <v>0.0005608529376694118</v>
      </c>
      <c r="H294" s="8">
        <f t="shared" si="38"/>
        <v>11.768274831964153</v>
      </c>
      <c r="I294" s="8">
        <f t="shared" si="39"/>
        <v>1563.154951456311</v>
      </c>
      <c r="J294" s="8">
        <f t="shared" si="40"/>
        <v>1563.154951456311</v>
      </c>
      <c r="K294" s="8">
        <f t="shared" si="41"/>
        <v>0.00028251092775767145</v>
      </c>
      <c r="L294" s="34">
        <f t="shared" si="42"/>
        <v>41545.165788584134</v>
      </c>
      <c r="M294" s="11">
        <f t="shared" si="43"/>
        <v>5582.517568622958</v>
      </c>
      <c r="N294" s="35">
        <f t="shared" si="44"/>
        <v>47127.68335720709</v>
      </c>
    </row>
    <row r="295" spans="1:14" s="4" customFormat="1" ht="12.75">
      <c r="A295" s="29" t="s">
        <v>501</v>
      </c>
      <c r="B295" s="30" t="s">
        <v>360</v>
      </c>
      <c r="C295" s="83">
        <v>512</v>
      </c>
      <c r="D295" s="31">
        <v>1078624</v>
      </c>
      <c r="E295" s="31">
        <v>84050</v>
      </c>
      <c r="F295" s="32">
        <f t="shared" si="36"/>
        <v>6570.559048185603</v>
      </c>
      <c r="G295" s="33">
        <f t="shared" si="37"/>
        <v>0.0003542307464899732</v>
      </c>
      <c r="H295" s="8">
        <f t="shared" si="38"/>
        <v>12.833123140987507</v>
      </c>
      <c r="I295" s="8">
        <f t="shared" si="39"/>
        <v>1450.5590481856034</v>
      </c>
      <c r="J295" s="8">
        <f t="shared" si="40"/>
        <v>1450.5590481856034</v>
      </c>
      <c r="K295" s="8">
        <f t="shared" si="41"/>
        <v>0.00026216133089583424</v>
      </c>
      <c r="L295" s="34">
        <f t="shared" si="42"/>
        <v>26239.632712799248</v>
      </c>
      <c r="M295" s="11">
        <f t="shared" si="43"/>
        <v>5180.402213662087</v>
      </c>
      <c r="N295" s="35">
        <f t="shared" si="44"/>
        <v>31420.034926461336</v>
      </c>
    </row>
    <row r="296" spans="1:14" s="4" customFormat="1" ht="12.75">
      <c r="A296" s="29" t="s">
        <v>498</v>
      </c>
      <c r="B296" s="30" t="s">
        <v>508</v>
      </c>
      <c r="C296" s="83">
        <v>201</v>
      </c>
      <c r="D296" s="31">
        <v>424985</v>
      </c>
      <c r="E296" s="31">
        <v>34050</v>
      </c>
      <c r="F296" s="32">
        <f t="shared" si="36"/>
        <v>2508.722026431718</v>
      </c>
      <c r="G296" s="33">
        <f t="shared" si="37"/>
        <v>0.00013524975114623502</v>
      </c>
      <c r="H296" s="8">
        <f t="shared" si="38"/>
        <v>12.481204111600587</v>
      </c>
      <c r="I296" s="8">
        <f t="shared" si="39"/>
        <v>498.7220264317179</v>
      </c>
      <c r="J296" s="8">
        <f t="shared" si="40"/>
        <v>498.7220264317179</v>
      </c>
      <c r="K296" s="8">
        <f t="shared" si="41"/>
        <v>9.013464867903625E-05</v>
      </c>
      <c r="L296" s="34">
        <f t="shared" si="42"/>
        <v>10018.621561624268</v>
      </c>
      <c r="M296" s="11">
        <f t="shared" si="43"/>
        <v>1781.093084738965</v>
      </c>
      <c r="N296" s="35">
        <f t="shared" si="44"/>
        <v>11799.714646363233</v>
      </c>
    </row>
    <row r="297" spans="1:14" s="4" customFormat="1" ht="12.75">
      <c r="A297" s="29" t="s">
        <v>493</v>
      </c>
      <c r="B297" s="30" t="s">
        <v>140</v>
      </c>
      <c r="C297" s="83">
        <v>2053</v>
      </c>
      <c r="D297" s="31">
        <v>11669677</v>
      </c>
      <c r="E297" s="31">
        <v>1993300</v>
      </c>
      <c r="F297" s="32">
        <f t="shared" si="36"/>
        <v>12019.187719359856</v>
      </c>
      <c r="G297" s="33">
        <f t="shared" si="37"/>
        <v>0.0006479761930162771</v>
      </c>
      <c r="H297" s="8">
        <f t="shared" si="38"/>
        <v>5.8544509105503435</v>
      </c>
      <c r="I297" s="8">
        <f t="shared" si="39"/>
        <v>-8510.812280640144</v>
      </c>
      <c r="J297" s="8">
        <f t="shared" si="40"/>
        <v>0</v>
      </c>
      <c r="K297" s="8">
        <f t="shared" si="41"/>
        <v>0</v>
      </c>
      <c r="L297" s="34">
        <f t="shared" si="42"/>
        <v>47998.818509861616</v>
      </c>
      <c r="M297" s="11">
        <f t="shared" si="43"/>
        <v>0</v>
      </c>
      <c r="N297" s="35">
        <f t="shared" si="44"/>
        <v>47998.818509861616</v>
      </c>
    </row>
    <row r="298" spans="1:14" s="4" customFormat="1" ht="12.75">
      <c r="A298" s="29" t="s">
        <v>494</v>
      </c>
      <c r="B298" s="30" t="s">
        <v>171</v>
      </c>
      <c r="C298" s="83">
        <v>1640</v>
      </c>
      <c r="D298" s="31">
        <v>2858693</v>
      </c>
      <c r="E298" s="31">
        <v>248550</v>
      </c>
      <c r="F298" s="32">
        <f t="shared" si="36"/>
        <v>18862.428163347417</v>
      </c>
      <c r="G298" s="33">
        <f t="shared" si="37"/>
        <v>0.0010169076877501197</v>
      </c>
      <c r="H298" s="8">
        <f t="shared" si="38"/>
        <v>11.501480587406961</v>
      </c>
      <c r="I298" s="8">
        <f t="shared" si="39"/>
        <v>2462.4281633474166</v>
      </c>
      <c r="J298" s="8">
        <f t="shared" si="40"/>
        <v>2462.4281633474166</v>
      </c>
      <c r="K298" s="8">
        <f t="shared" si="41"/>
        <v>0.0004450376876046641</v>
      </c>
      <c r="L298" s="34">
        <f t="shared" si="42"/>
        <v>75327.40874073272</v>
      </c>
      <c r="M298" s="11">
        <f t="shared" si="43"/>
        <v>8794.104813826654</v>
      </c>
      <c r="N298" s="35">
        <f t="shared" si="44"/>
        <v>84121.51355455937</v>
      </c>
    </row>
    <row r="299" spans="1:14" s="4" customFormat="1" ht="12.75">
      <c r="A299" s="29" t="s">
        <v>491</v>
      </c>
      <c r="B299" s="30" t="s">
        <v>90</v>
      </c>
      <c r="C299" s="83">
        <v>3872</v>
      </c>
      <c r="D299" s="31">
        <v>8181544.14</v>
      </c>
      <c r="E299" s="31">
        <v>738250</v>
      </c>
      <c r="F299" s="32">
        <f t="shared" si="36"/>
        <v>42910.855279485266</v>
      </c>
      <c r="G299" s="33">
        <f t="shared" si="37"/>
        <v>0.002313401977929519</v>
      </c>
      <c r="H299" s="8">
        <f t="shared" si="38"/>
        <v>11.082348987470368</v>
      </c>
      <c r="I299" s="8">
        <f t="shared" si="39"/>
        <v>4190.855279485266</v>
      </c>
      <c r="J299" s="8">
        <f t="shared" si="40"/>
        <v>4190.855279485266</v>
      </c>
      <c r="K299" s="8">
        <f t="shared" si="41"/>
        <v>0.0007574184581013425</v>
      </c>
      <c r="L299" s="34">
        <f t="shared" si="42"/>
        <v>171365.18729509023</v>
      </c>
      <c r="M299" s="11">
        <f t="shared" si="43"/>
        <v>14966.861220947012</v>
      </c>
      <c r="N299" s="35">
        <f t="shared" si="44"/>
        <v>186332.04851603723</v>
      </c>
    </row>
    <row r="300" spans="1:14" s="4" customFormat="1" ht="12.75">
      <c r="A300" s="10" t="s">
        <v>490</v>
      </c>
      <c r="B300" s="30" t="s">
        <v>55</v>
      </c>
      <c r="C300" s="9">
        <v>46</v>
      </c>
      <c r="D300" s="31">
        <v>75057</v>
      </c>
      <c r="E300" s="31">
        <v>17300</v>
      </c>
      <c r="F300" s="32">
        <f t="shared" si="36"/>
        <v>199.5735260115607</v>
      </c>
      <c r="G300" s="33">
        <f t="shared" si="37"/>
        <v>1.0759370485869539E-05</v>
      </c>
      <c r="H300" s="8">
        <f t="shared" si="38"/>
        <v>4.338554913294797</v>
      </c>
      <c r="I300" s="8">
        <f t="shared" si="39"/>
        <v>-260.42647398843934</v>
      </c>
      <c r="J300" s="8">
        <f t="shared" si="40"/>
        <v>0</v>
      </c>
      <c r="K300" s="8">
        <f t="shared" si="41"/>
        <v>0</v>
      </c>
      <c r="L300" s="34">
        <f t="shared" si="42"/>
        <v>797.0000700606615</v>
      </c>
      <c r="M300" s="11">
        <f t="shared" si="43"/>
        <v>0</v>
      </c>
      <c r="N300" s="35">
        <f t="shared" si="44"/>
        <v>797.0000700606615</v>
      </c>
    </row>
    <row r="301" spans="1:14" s="4" customFormat="1" ht="12.75">
      <c r="A301" s="10" t="s">
        <v>490</v>
      </c>
      <c r="B301" s="30" t="s">
        <v>524</v>
      </c>
      <c r="C301" s="9">
        <v>321</v>
      </c>
      <c r="D301" s="31">
        <v>263329</v>
      </c>
      <c r="E301" s="31">
        <v>24900</v>
      </c>
      <c r="F301" s="32">
        <f t="shared" si="36"/>
        <v>3394.723253012048</v>
      </c>
      <c r="G301" s="33">
        <f t="shared" si="37"/>
        <v>0.0001830156830221914</v>
      </c>
      <c r="H301" s="8">
        <f t="shared" si="38"/>
        <v>10.575461847389558</v>
      </c>
      <c r="I301" s="8">
        <f t="shared" si="39"/>
        <v>184.72325301204822</v>
      </c>
      <c r="J301" s="8">
        <f t="shared" si="40"/>
        <v>184.72325301204822</v>
      </c>
      <c r="K301" s="8">
        <f t="shared" si="41"/>
        <v>3.3385261990968646E-05</v>
      </c>
      <c r="L301" s="34">
        <f t="shared" si="42"/>
        <v>13556.881639353469</v>
      </c>
      <c r="M301" s="11">
        <f t="shared" si="43"/>
        <v>659.7047876233943</v>
      </c>
      <c r="N301" s="35">
        <f t="shared" si="44"/>
        <v>14216.586426976863</v>
      </c>
    </row>
    <row r="302" spans="1:14" s="4" customFormat="1" ht="12.75">
      <c r="A302" s="29" t="s">
        <v>491</v>
      </c>
      <c r="B302" s="30" t="s">
        <v>91</v>
      </c>
      <c r="C302" s="83">
        <v>5542</v>
      </c>
      <c r="D302" s="31">
        <v>5721943</v>
      </c>
      <c r="E302" s="31">
        <v>470650</v>
      </c>
      <c r="F302" s="32">
        <f t="shared" si="36"/>
        <v>67377.04898757038</v>
      </c>
      <c r="G302" s="33">
        <f t="shared" si="37"/>
        <v>0.003632418822223232</v>
      </c>
      <c r="H302" s="8">
        <f t="shared" si="38"/>
        <v>12.157533198767661</v>
      </c>
      <c r="I302" s="8">
        <f t="shared" si="39"/>
        <v>11957.048987570377</v>
      </c>
      <c r="J302" s="8">
        <f t="shared" si="40"/>
        <v>11957.048987570377</v>
      </c>
      <c r="K302" s="8">
        <f t="shared" si="41"/>
        <v>0.002161012252544335</v>
      </c>
      <c r="L302" s="34">
        <f t="shared" si="42"/>
        <v>269071.32342023944</v>
      </c>
      <c r="M302" s="11">
        <f t="shared" si="43"/>
        <v>42702.379556044034</v>
      </c>
      <c r="N302" s="35">
        <f t="shared" si="44"/>
        <v>311773.7029762835</v>
      </c>
    </row>
    <row r="303" spans="1:14" s="4" customFormat="1" ht="12.75">
      <c r="A303" s="10" t="s">
        <v>490</v>
      </c>
      <c r="B303" s="30" t="s">
        <v>56</v>
      </c>
      <c r="C303" s="9">
        <v>510</v>
      </c>
      <c r="D303" s="31">
        <v>652850</v>
      </c>
      <c r="E303" s="31">
        <v>187700</v>
      </c>
      <c r="F303" s="32">
        <f t="shared" si="36"/>
        <v>1773.859882791689</v>
      </c>
      <c r="G303" s="33">
        <f t="shared" si="37"/>
        <v>9.56320011496481E-05</v>
      </c>
      <c r="H303" s="8">
        <f t="shared" si="38"/>
        <v>3.4781566329248803</v>
      </c>
      <c r="I303" s="8">
        <f t="shared" si="39"/>
        <v>-3326.140117208311</v>
      </c>
      <c r="J303" s="8">
        <f t="shared" si="40"/>
        <v>0</v>
      </c>
      <c r="K303" s="8">
        <f t="shared" si="41"/>
        <v>0</v>
      </c>
      <c r="L303" s="34">
        <f t="shared" si="42"/>
        <v>7083.937830415832</v>
      </c>
      <c r="M303" s="11">
        <f t="shared" si="43"/>
        <v>0</v>
      </c>
      <c r="N303" s="35">
        <f t="shared" si="44"/>
        <v>7083.937830415832</v>
      </c>
    </row>
    <row r="304" spans="1:14" s="4" customFormat="1" ht="12.75">
      <c r="A304" s="29" t="s">
        <v>501</v>
      </c>
      <c r="B304" s="30" t="s">
        <v>361</v>
      </c>
      <c r="C304" s="83">
        <v>718</v>
      </c>
      <c r="D304" s="31">
        <v>980747</v>
      </c>
      <c r="E304" s="31">
        <v>66500</v>
      </c>
      <c r="F304" s="32">
        <f t="shared" si="36"/>
        <v>10589.117984962406</v>
      </c>
      <c r="G304" s="33">
        <f t="shared" si="37"/>
        <v>0.0005708785418372329</v>
      </c>
      <c r="H304" s="8">
        <f t="shared" si="38"/>
        <v>14.748075187969924</v>
      </c>
      <c r="I304" s="8">
        <f t="shared" si="39"/>
        <v>3409.1179849624054</v>
      </c>
      <c r="J304" s="8">
        <f t="shared" si="40"/>
        <v>3409.1179849624054</v>
      </c>
      <c r="K304" s="8">
        <f t="shared" si="41"/>
        <v>0.0006161341099740685</v>
      </c>
      <c r="L304" s="34">
        <f t="shared" si="42"/>
        <v>42287.81213900471</v>
      </c>
      <c r="M304" s="11">
        <f t="shared" si="43"/>
        <v>12175.031673494997</v>
      </c>
      <c r="N304" s="35">
        <f t="shared" si="44"/>
        <v>54462.843812499705</v>
      </c>
    </row>
    <row r="305" spans="1:14" s="4" customFormat="1" ht="12.75">
      <c r="A305" s="29" t="s">
        <v>492</v>
      </c>
      <c r="B305" s="30" t="s">
        <v>112</v>
      </c>
      <c r="C305" s="84">
        <v>1407</v>
      </c>
      <c r="D305" s="31">
        <v>1232620</v>
      </c>
      <c r="E305" s="31">
        <v>100650</v>
      </c>
      <c r="F305" s="32">
        <f t="shared" si="36"/>
        <v>17230.96214605067</v>
      </c>
      <c r="G305" s="33">
        <f t="shared" si="37"/>
        <v>0.000928952397957901</v>
      </c>
      <c r="H305" s="8">
        <f t="shared" si="38"/>
        <v>12.246597118728266</v>
      </c>
      <c r="I305" s="8">
        <f t="shared" si="39"/>
        <v>3160.96214605067</v>
      </c>
      <c r="J305" s="8">
        <f t="shared" si="40"/>
        <v>3160.96214605067</v>
      </c>
      <c r="K305" s="8">
        <f t="shared" si="41"/>
        <v>0.000571284598277149</v>
      </c>
      <c r="L305" s="34">
        <f t="shared" si="42"/>
        <v>68812.12309101297</v>
      </c>
      <c r="M305" s="11">
        <f t="shared" si="43"/>
        <v>11288.789187303539</v>
      </c>
      <c r="N305" s="35">
        <f t="shared" si="44"/>
        <v>80100.91227831651</v>
      </c>
    </row>
    <row r="306" spans="1:14" s="4" customFormat="1" ht="12.75">
      <c r="A306" s="10" t="s">
        <v>490</v>
      </c>
      <c r="B306" s="30" t="s">
        <v>57</v>
      </c>
      <c r="C306" s="9">
        <v>602</v>
      </c>
      <c r="D306" s="31">
        <v>451306</v>
      </c>
      <c r="E306" s="31">
        <v>35700</v>
      </c>
      <c r="F306" s="32">
        <f t="shared" si="36"/>
        <v>7610.258039215686</v>
      </c>
      <c r="G306" s="33">
        <f t="shared" si="37"/>
        <v>0.0004102828034027193</v>
      </c>
      <c r="H306" s="8">
        <f t="shared" si="38"/>
        <v>12.641624649859944</v>
      </c>
      <c r="I306" s="8">
        <f t="shared" si="39"/>
        <v>1590.2580392156863</v>
      </c>
      <c r="J306" s="8">
        <f t="shared" si="40"/>
        <v>1590.2580392156863</v>
      </c>
      <c r="K306" s="8">
        <f t="shared" si="41"/>
        <v>0.0002874093023307521</v>
      </c>
      <c r="L306" s="34">
        <f t="shared" si="42"/>
        <v>30391.687272605814</v>
      </c>
      <c r="M306" s="11">
        <f t="shared" si="43"/>
        <v>5679.311212426267</v>
      </c>
      <c r="N306" s="35">
        <f t="shared" si="44"/>
        <v>36070.99848503208</v>
      </c>
    </row>
    <row r="307" spans="1:14" s="4" customFormat="1" ht="12.75">
      <c r="A307" s="29" t="s">
        <v>492</v>
      </c>
      <c r="B307" s="30" t="s">
        <v>113</v>
      </c>
      <c r="C307" s="84">
        <v>757</v>
      </c>
      <c r="D307" s="31">
        <v>646121</v>
      </c>
      <c r="E307" s="31">
        <v>65500</v>
      </c>
      <c r="F307" s="32">
        <f t="shared" si="36"/>
        <v>7467.383160305343</v>
      </c>
      <c r="G307" s="33">
        <f t="shared" si="37"/>
        <v>0.0004025801597402974</v>
      </c>
      <c r="H307" s="8">
        <f t="shared" si="38"/>
        <v>9.864442748091603</v>
      </c>
      <c r="I307" s="8">
        <f t="shared" si="39"/>
        <v>-102.61683969465633</v>
      </c>
      <c r="J307" s="8">
        <f t="shared" si="40"/>
        <v>0</v>
      </c>
      <c r="K307" s="8">
        <f t="shared" si="41"/>
        <v>0</v>
      </c>
      <c r="L307" s="34">
        <f t="shared" si="42"/>
        <v>29821.1141571373</v>
      </c>
      <c r="M307" s="11">
        <f t="shared" si="43"/>
        <v>0</v>
      </c>
      <c r="N307" s="35">
        <f t="shared" si="44"/>
        <v>29821.1141571373</v>
      </c>
    </row>
    <row r="308" spans="1:14" s="4" customFormat="1" ht="12.75">
      <c r="A308" s="29" t="s">
        <v>498</v>
      </c>
      <c r="B308" s="30" t="s">
        <v>295</v>
      </c>
      <c r="C308" s="83">
        <v>1551</v>
      </c>
      <c r="D308" s="31">
        <v>1349150</v>
      </c>
      <c r="E308" s="31">
        <v>98400</v>
      </c>
      <c r="F308" s="32">
        <f t="shared" si="36"/>
        <v>21265.565548780487</v>
      </c>
      <c r="G308" s="33">
        <f t="shared" si="37"/>
        <v>0.0011464651795429965</v>
      </c>
      <c r="H308" s="8">
        <f t="shared" si="38"/>
        <v>13.710873983739837</v>
      </c>
      <c r="I308" s="8">
        <f t="shared" si="39"/>
        <v>5755.565548780488</v>
      </c>
      <c r="J308" s="8">
        <f t="shared" si="40"/>
        <v>5755.565548780488</v>
      </c>
      <c r="K308" s="8">
        <f t="shared" si="41"/>
        <v>0.0010402104803757279</v>
      </c>
      <c r="L308" s="34">
        <f t="shared" si="42"/>
        <v>84924.3763487741</v>
      </c>
      <c r="M308" s="11">
        <f t="shared" si="43"/>
        <v>20554.9333183468</v>
      </c>
      <c r="N308" s="35">
        <f t="shared" si="44"/>
        <v>105479.30966712089</v>
      </c>
    </row>
    <row r="309" spans="1:14" s="4" customFormat="1" ht="12.75">
      <c r="A309" s="29" t="s">
        <v>496</v>
      </c>
      <c r="B309" s="30" t="s">
        <v>212</v>
      </c>
      <c r="C309" s="83">
        <v>1752</v>
      </c>
      <c r="D309" s="31">
        <v>3527580</v>
      </c>
      <c r="E309" s="31">
        <v>287100</v>
      </c>
      <c r="F309" s="32">
        <f t="shared" si="36"/>
        <v>21526.715987460815</v>
      </c>
      <c r="G309" s="33">
        <f t="shared" si="37"/>
        <v>0.001160544272990222</v>
      </c>
      <c r="H309" s="8">
        <f t="shared" si="38"/>
        <v>12.286938349007315</v>
      </c>
      <c r="I309" s="8">
        <f t="shared" si="39"/>
        <v>4006.7159874608155</v>
      </c>
      <c r="J309" s="8">
        <f t="shared" si="40"/>
        <v>4006.7159874608155</v>
      </c>
      <c r="K309" s="8">
        <f t="shared" si="41"/>
        <v>0.0007241387361019318</v>
      </c>
      <c r="L309" s="34">
        <f t="shared" si="42"/>
        <v>85967.28480504168</v>
      </c>
      <c r="M309" s="11">
        <f t="shared" si="43"/>
        <v>14309.241941525872</v>
      </c>
      <c r="N309" s="35">
        <f t="shared" si="44"/>
        <v>100276.52674656756</v>
      </c>
    </row>
    <row r="310" spans="1:14" s="4" customFormat="1" ht="12.75">
      <c r="A310" s="29" t="s">
        <v>504</v>
      </c>
      <c r="B310" s="30" t="s">
        <v>457</v>
      </c>
      <c r="C310" s="83">
        <v>1522</v>
      </c>
      <c r="D310" s="31">
        <v>2088683</v>
      </c>
      <c r="E310" s="31">
        <v>238950</v>
      </c>
      <c r="F310" s="32">
        <f t="shared" si="36"/>
        <v>13303.936078677547</v>
      </c>
      <c r="G310" s="33">
        <f t="shared" si="37"/>
        <v>0.0007172393054904804</v>
      </c>
      <c r="H310" s="8">
        <f t="shared" si="38"/>
        <v>8.74108809374346</v>
      </c>
      <c r="I310" s="8">
        <f t="shared" si="39"/>
        <v>-1916.063921322453</v>
      </c>
      <c r="J310" s="8">
        <f t="shared" si="40"/>
        <v>0</v>
      </c>
      <c r="K310" s="8">
        <f t="shared" si="41"/>
        <v>0</v>
      </c>
      <c r="L310" s="34">
        <f t="shared" si="42"/>
        <v>53129.48164364422</v>
      </c>
      <c r="M310" s="11">
        <f t="shared" si="43"/>
        <v>0</v>
      </c>
      <c r="N310" s="35">
        <f t="shared" si="44"/>
        <v>53129.48164364422</v>
      </c>
    </row>
    <row r="311" spans="1:14" s="4" customFormat="1" ht="12.75">
      <c r="A311" s="29" t="s">
        <v>498</v>
      </c>
      <c r="B311" s="30" t="s">
        <v>296</v>
      </c>
      <c r="C311" s="83">
        <v>3275</v>
      </c>
      <c r="D311" s="31">
        <v>3625614</v>
      </c>
      <c r="E311" s="31">
        <v>254050</v>
      </c>
      <c r="F311" s="32">
        <f t="shared" si="36"/>
        <v>46738.381617791776</v>
      </c>
      <c r="G311" s="33">
        <f t="shared" si="37"/>
        <v>0.0025197508596738736</v>
      </c>
      <c r="H311" s="8">
        <f t="shared" si="38"/>
        <v>14.271261562684511</v>
      </c>
      <c r="I311" s="8">
        <f t="shared" si="39"/>
        <v>13988.381617791774</v>
      </c>
      <c r="J311" s="8">
        <f t="shared" si="40"/>
        <v>13988.381617791774</v>
      </c>
      <c r="K311" s="8">
        <f t="shared" si="41"/>
        <v>0.0025281375112486174</v>
      </c>
      <c r="L311" s="34">
        <f t="shared" si="42"/>
        <v>186650.47498205834</v>
      </c>
      <c r="M311" s="11">
        <f t="shared" si="43"/>
        <v>49956.90674502372</v>
      </c>
      <c r="N311" s="35">
        <f t="shared" si="44"/>
        <v>236607.38172708207</v>
      </c>
    </row>
    <row r="312" spans="1:14" s="4" customFormat="1" ht="12.75">
      <c r="A312" s="29" t="s">
        <v>497</v>
      </c>
      <c r="B312" s="30" t="s">
        <v>238</v>
      </c>
      <c r="C312" s="83">
        <v>329</v>
      </c>
      <c r="D312" s="31">
        <v>3441403</v>
      </c>
      <c r="E312" s="31">
        <v>457650</v>
      </c>
      <c r="F312" s="32">
        <f t="shared" si="36"/>
        <v>2473.990138752322</v>
      </c>
      <c r="G312" s="33">
        <f t="shared" si="37"/>
        <v>0.00013337729213483998</v>
      </c>
      <c r="H312" s="8">
        <f t="shared" si="38"/>
        <v>7.519726865508576</v>
      </c>
      <c r="I312" s="8">
        <f t="shared" si="39"/>
        <v>-816.0098612476784</v>
      </c>
      <c r="J312" s="8">
        <f t="shared" si="40"/>
        <v>0</v>
      </c>
      <c r="K312" s="8">
        <f t="shared" si="41"/>
        <v>0</v>
      </c>
      <c r="L312" s="34">
        <f t="shared" si="42"/>
        <v>9879.919212334644</v>
      </c>
      <c r="M312" s="11">
        <f t="shared" si="43"/>
        <v>0</v>
      </c>
      <c r="N312" s="35">
        <f t="shared" si="44"/>
        <v>9879.919212334644</v>
      </c>
    </row>
    <row r="313" spans="1:14" s="4" customFormat="1" ht="12.75">
      <c r="A313" s="29" t="s">
        <v>496</v>
      </c>
      <c r="B313" s="30" t="s">
        <v>213</v>
      </c>
      <c r="C313" s="83">
        <v>1643</v>
      </c>
      <c r="D313" s="31">
        <v>3061308</v>
      </c>
      <c r="E313" s="31">
        <v>298000</v>
      </c>
      <c r="F313" s="32">
        <f t="shared" si="36"/>
        <v>16878.285382550337</v>
      </c>
      <c r="G313" s="33">
        <f t="shared" si="37"/>
        <v>0.0009099389544612035</v>
      </c>
      <c r="H313" s="8">
        <f t="shared" si="38"/>
        <v>10.272845637583893</v>
      </c>
      <c r="I313" s="8">
        <f t="shared" si="39"/>
        <v>448.285382550337</v>
      </c>
      <c r="J313" s="8">
        <f t="shared" si="40"/>
        <v>448.285382550337</v>
      </c>
      <c r="K313" s="8">
        <f t="shared" si="41"/>
        <v>8.101917164802456E-05</v>
      </c>
      <c r="L313" s="34">
        <f t="shared" si="42"/>
        <v>67403.70279180829</v>
      </c>
      <c r="M313" s="11">
        <f t="shared" si="43"/>
        <v>1600.9679792221573</v>
      </c>
      <c r="N313" s="35">
        <f t="shared" si="44"/>
        <v>69004.67077103045</v>
      </c>
    </row>
    <row r="314" spans="1:14" s="4" customFormat="1" ht="12.75">
      <c r="A314" s="29" t="s">
        <v>501</v>
      </c>
      <c r="B314" s="30" t="s">
        <v>362</v>
      </c>
      <c r="C314" s="83">
        <v>3367</v>
      </c>
      <c r="D314" s="31">
        <v>2556323</v>
      </c>
      <c r="E314" s="31">
        <v>168950</v>
      </c>
      <c r="F314" s="32">
        <f t="shared" si="36"/>
        <v>50944.892222551054</v>
      </c>
      <c r="G314" s="33">
        <f t="shared" si="37"/>
        <v>0.0027465314700776925</v>
      </c>
      <c r="H314" s="8">
        <f t="shared" si="38"/>
        <v>15.130648120745782</v>
      </c>
      <c r="I314" s="8">
        <f t="shared" si="39"/>
        <v>17274.892222551047</v>
      </c>
      <c r="J314" s="8">
        <f t="shared" si="40"/>
        <v>17274.892222551047</v>
      </c>
      <c r="K314" s="8">
        <f t="shared" si="41"/>
        <v>0.0031221126377522024</v>
      </c>
      <c r="L314" s="34">
        <f t="shared" si="42"/>
        <v>203449.24240229148</v>
      </c>
      <c r="M314" s="11">
        <f t="shared" si="43"/>
        <v>61694.06893322607</v>
      </c>
      <c r="N314" s="35">
        <f t="shared" si="44"/>
        <v>265143.31133551756</v>
      </c>
    </row>
    <row r="315" spans="1:14" s="4" customFormat="1" ht="12.75">
      <c r="A315" s="29" t="s">
        <v>504</v>
      </c>
      <c r="B315" s="30" t="s">
        <v>458</v>
      </c>
      <c r="C315" s="83">
        <v>4576</v>
      </c>
      <c r="D315" s="31">
        <v>6173846</v>
      </c>
      <c r="E315" s="31">
        <v>582100</v>
      </c>
      <c r="F315" s="32">
        <f t="shared" si="36"/>
        <v>48533.79023535475</v>
      </c>
      <c r="G315" s="33">
        <f t="shared" si="37"/>
        <v>0.0026165445921690535</v>
      </c>
      <c r="H315" s="8">
        <f t="shared" si="38"/>
        <v>10.606160453530322</v>
      </c>
      <c r="I315" s="8">
        <f t="shared" si="39"/>
        <v>2773.7902353547524</v>
      </c>
      <c r="J315" s="8">
        <f t="shared" si="40"/>
        <v>2773.7902353547524</v>
      </c>
      <c r="K315" s="8">
        <f t="shared" si="41"/>
        <v>0.0005013105399852886</v>
      </c>
      <c r="L315" s="34">
        <f t="shared" si="42"/>
        <v>193820.46802964478</v>
      </c>
      <c r="M315" s="11">
        <f t="shared" si="43"/>
        <v>9906.076621589167</v>
      </c>
      <c r="N315" s="35">
        <f t="shared" si="44"/>
        <v>203726.54465123394</v>
      </c>
    </row>
    <row r="316" spans="1:14" s="4" customFormat="1" ht="12.75">
      <c r="A316" s="29" t="s">
        <v>495</v>
      </c>
      <c r="B316" s="30" t="s">
        <v>193</v>
      </c>
      <c r="C316" s="83">
        <v>355</v>
      </c>
      <c r="D316" s="31">
        <v>3445899</v>
      </c>
      <c r="E316" s="31">
        <v>485500</v>
      </c>
      <c r="F316" s="32">
        <f t="shared" si="36"/>
        <v>2519.6583831101957</v>
      </c>
      <c r="G316" s="33">
        <f t="shared" si="37"/>
        <v>0.00013583934995536033</v>
      </c>
      <c r="H316" s="8">
        <f t="shared" si="38"/>
        <v>7.097629248197734</v>
      </c>
      <c r="I316" s="8">
        <f t="shared" si="39"/>
        <v>-1030.3416168898045</v>
      </c>
      <c r="J316" s="8">
        <f t="shared" si="40"/>
        <v>0</v>
      </c>
      <c r="K316" s="8">
        <f t="shared" si="41"/>
        <v>0</v>
      </c>
      <c r="L316" s="34">
        <f t="shared" si="42"/>
        <v>10062.296077042964</v>
      </c>
      <c r="M316" s="11">
        <f t="shared" si="43"/>
        <v>0</v>
      </c>
      <c r="N316" s="35">
        <f t="shared" si="44"/>
        <v>10062.296077042964</v>
      </c>
    </row>
    <row r="317" spans="1:14" s="4" customFormat="1" ht="12.75">
      <c r="A317" s="29" t="s">
        <v>491</v>
      </c>
      <c r="B317" s="30" t="s">
        <v>509</v>
      </c>
      <c r="C317" s="83">
        <v>3565</v>
      </c>
      <c r="D317" s="31">
        <v>5875434</v>
      </c>
      <c r="E317" s="31">
        <v>436650</v>
      </c>
      <c r="F317" s="32">
        <f t="shared" si="36"/>
        <v>47969.5916867056</v>
      </c>
      <c r="G317" s="33">
        <f t="shared" si="37"/>
        <v>0.0025861276258818794</v>
      </c>
      <c r="H317" s="8">
        <f t="shared" si="38"/>
        <v>13.455705942974923</v>
      </c>
      <c r="I317" s="8">
        <f t="shared" si="39"/>
        <v>12319.5916867056</v>
      </c>
      <c r="J317" s="8">
        <f t="shared" si="40"/>
        <v>12319.5916867056</v>
      </c>
      <c r="K317" s="8">
        <f t="shared" si="41"/>
        <v>0.0022265350429683047</v>
      </c>
      <c r="L317" s="34">
        <f t="shared" si="42"/>
        <v>191567.33209629735</v>
      </c>
      <c r="M317" s="11">
        <f t="shared" si="43"/>
        <v>43997.13346730075</v>
      </c>
      <c r="N317" s="35">
        <f t="shared" si="44"/>
        <v>235564.4655635981</v>
      </c>
    </row>
    <row r="318" spans="1:14" s="4" customFormat="1" ht="12.75">
      <c r="A318" s="29" t="s">
        <v>503</v>
      </c>
      <c r="B318" s="30" t="s">
        <v>426</v>
      </c>
      <c r="C318" s="83">
        <v>148</v>
      </c>
      <c r="D318" s="31">
        <v>283169</v>
      </c>
      <c r="E318" s="31">
        <v>45150</v>
      </c>
      <c r="F318" s="32">
        <f t="shared" si="36"/>
        <v>928.2173200442968</v>
      </c>
      <c r="G318" s="33">
        <f t="shared" si="37"/>
        <v>5.004187798525446E-05</v>
      </c>
      <c r="H318" s="8">
        <f t="shared" si="38"/>
        <v>6.271738648947951</v>
      </c>
      <c r="I318" s="8">
        <f t="shared" si="39"/>
        <v>-551.7826799557032</v>
      </c>
      <c r="J318" s="8">
        <f t="shared" si="40"/>
        <v>0</v>
      </c>
      <c r="K318" s="8">
        <f t="shared" si="41"/>
        <v>0</v>
      </c>
      <c r="L318" s="34">
        <f t="shared" si="42"/>
        <v>3706.8507225951917</v>
      </c>
      <c r="M318" s="11">
        <f t="shared" si="43"/>
        <v>0</v>
      </c>
      <c r="N318" s="35">
        <f t="shared" si="44"/>
        <v>3706.8507225951917</v>
      </c>
    </row>
    <row r="319" spans="1:14" s="4" customFormat="1" ht="12.75">
      <c r="A319" s="29" t="s">
        <v>502</v>
      </c>
      <c r="B319" s="30" t="s">
        <v>386</v>
      </c>
      <c r="C319" s="83">
        <v>1520</v>
      </c>
      <c r="D319" s="31">
        <v>3541063</v>
      </c>
      <c r="E319" s="31">
        <v>343000</v>
      </c>
      <c r="F319" s="32">
        <f t="shared" si="36"/>
        <v>15692.174227405249</v>
      </c>
      <c r="G319" s="33">
        <f t="shared" si="37"/>
        <v>0.0008459935524298267</v>
      </c>
      <c r="H319" s="8">
        <f t="shared" si="38"/>
        <v>10.323798833819241</v>
      </c>
      <c r="I319" s="8">
        <f t="shared" si="39"/>
        <v>492.1742274052467</v>
      </c>
      <c r="J319" s="8">
        <f t="shared" si="40"/>
        <v>492.1742274052467</v>
      </c>
      <c r="K319" s="8">
        <f t="shared" si="41"/>
        <v>8.895125686236717E-05</v>
      </c>
      <c r="L319" s="34">
        <f t="shared" si="42"/>
        <v>62666.94891145841</v>
      </c>
      <c r="M319" s="11">
        <f t="shared" si="43"/>
        <v>1757.708836704544</v>
      </c>
      <c r="N319" s="35">
        <f t="shared" si="44"/>
        <v>64424.65774816295</v>
      </c>
    </row>
    <row r="320" spans="1:14" s="4" customFormat="1" ht="12.75">
      <c r="A320" s="29" t="s">
        <v>497</v>
      </c>
      <c r="B320" s="30" t="s">
        <v>239</v>
      </c>
      <c r="C320" s="83">
        <v>5014</v>
      </c>
      <c r="D320" s="31">
        <v>5604567</v>
      </c>
      <c r="E320" s="31">
        <v>438600</v>
      </c>
      <c r="F320" s="32">
        <f t="shared" si="36"/>
        <v>64070.44901504788</v>
      </c>
      <c r="G320" s="33">
        <f t="shared" si="37"/>
        <v>0.0034541540249631245</v>
      </c>
      <c r="H320" s="8">
        <f t="shared" si="38"/>
        <v>12.778310533515732</v>
      </c>
      <c r="I320" s="8">
        <f t="shared" si="39"/>
        <v>13930.449015047881</v>
      </c>
      <c r="J320" s="8">
        <f t="shared" si="40"/>
        <v>13930.449015047881</v>
      </c>
      <c r="K320" s="8">
        <f t="shared" si="41"/>
        <v>0.002517667280301042</v>
      </c>
      <c r="L320" s="34">
        <f t="shared" si="42"/>
        <v>255866.36351182775</v>
      </c>
      <c r="M320" s="11">
        <f t="shared" si="43"/>
        <v>49750.01121472934</v>
      </c>
      <c r="N320" s="35">
        <f t="shared" si="44"/>
        <v>305616.37472655706</v>
      </c>
    </row>
    <row r="321" spans="1:14" s="4" customFormat="1" ht="12.75">
      <c r="A321" s="10" t="s">
        <v>490</v>
      </c>
      <c r="B321" s="30" t="s">
        <v>58</v>
      </c>
      <c r="C321" s="9">
        <v>737</v>
      </c>
      <c r="D321" s="31">
        <v>654593</v>
      </c>
      <c r="E321" s="31">
        <v>43250</v>
      </c>
      <c r="F321" s="32">
        <f t="shared" si="36"/>
        <v>11154.567421965317</v>
      </c>
      <c r="G321" s="33">
        <f t="shared" si="37"/>
        <v>0.0006013629457826151</v>
      </c>
      <c r="H321" s="8">
        <f t="shared" si="38"/>
        <v>15.135098265895953</v>
      </c>
      <c r="I321" s="8">
        <f t="shared" si="39"/>
        <v>3784.567421965318</v>
      </c>
      <c r="J321" s="8">
        <f t="shared" si="40"/>
        <v>3784.567421965318</v>
      </c>
      <c r="K321" s="8">
        <f t="shared" si="41"/>
        <v>0.0006839895510965047</v>
      </c>
      <c r="L321" s="34">
        <f t="shared" si="42"/>
        <v>44545.943515011844</v>
      </c>
      <c r="M321" s="11">
        <f t="shared" si="43"/>
        <v>13515.879601747833</v>
      </c>
      <c r="N321" s="35">
        <f t="shared" si="44"/>
        <v>58061.823116759675</v>
      </c>
    </row>
    <row r="322" spans="1:14" s="4" customFormat="1" ht="12.75">
      <c r="A322" s="29" t="s">
        <v>494</v>
      </c>
      <c r="B322" s="30" t="s">
        <v>172</v>
      </c>
      <c r="C322" s="83">
        <v>6240</v>
      </c>
      <c r="D322" s="31">
        <v>6003453</v>
      </c>
      <c r="E322" s="31">
        <v>502800</v>
      </c>
      <c r="F322" s="32">
        <f t="shared" si="36"/>
        <v>74505.86062052505</v>
      </c>
      <c r="G322" s="33">
        <f t="shared" si="37"/>
        <v>0.004016745977311391</v>
      </c>
      <c r="H322" s="8">
        <f t="shared" si="38"/>
        <v>11.940041766109784</v>
      </c>
      <c r="I322" s="8">
        <f t="shared" si="39"/>
        <v>12105.860620525054</v>
      </c>
      <c r="J322" s="8">
        <f t="shared" si="40"/>
        <v>12105.860620525054</v>
      </c>
      <c r="K322" s="8">
        <f t="shared" si="41"/>
        <v>0.0021879071630252138</v>
      </c>
      <c r="L322" s="34">
        <f t="shared" si="42"/>
        <v>297540.346764473</v>
      </c>
      <c r="M322" s="11">
        <f t="shared" si="43"/>
        <v>43233.83266285919</v>
      </c>
      <c r="N322" s="35">
        <f t="shared" si="44"/>
        <v>340774.1794273322</v>
      </c>
    </row>
    <row r="323" spans="1:14" s="4" customFormat="1" ht="12.75">
      <c r="A323" s="29" t="s">
        <v>504</v>
      </c>
      <c r="B323" s="30" t="s">
        <v>459</v>
      </c>
      <c r="C323" s="83">
        <v>892</v>
      </c>
      <c r="D323" s="31">
        <v>8883634</v>
      </c>
      <c r="E323" s="31">
        <v>1282500</v>
      </c>
      <c r="F323" s="32">
        <f t="shared" si="36"/>
        <v>6178.7146417154</v>
      </c>
      <c r="G323" s="33">
        <f t="shared" si="37"/>
        <v>0.00033310570437499674</v>
      </c>
      <c r="H323" s="8">
        <f t="shared" si="38"/>
        <v>6.926810136452242</v>
      </c>
      <c r="I323" s="8">
        <f t="shared" si="39"/>
        <v>-2741.2853582846</v>
      </c>
      <c r="J323" s="8">
        <f t="shared" si="40"/>
        <v>0</v>
      </c>
      <c r="K323" s="8">
        <f t="shared" si="41"/>
        <v>0</v>
      </c>
      <c r="L323" s="34">
        <f t="shared" si="42"/>
        <v>24674.795804563535</v>
      </c>
      <c r="M323" s="11">
        <f t="shared" si="43"/>
        <v>0</v>
      </c>
      <c r="N323" s="35">
        <f t="shared" si="44"/>
        <v>24674.795804563535</v>
      </c>
    </row>
    <row r="324" spans="1:14" s="4" customFormat="1" ht="12.75">
      <c r="A324" s="29" t="s">
        <v>504</v>
      </c>
      <c r="B324" s="30" t="s">
        <v>460</v>
      </c>
      <c r="C324" s="83">
        <v>8624</v>
      </c>
      <c r="D324" s="31">
        <v>19984887</v>
      </c>
      <c r="E324" s="31">
        <v>1508700</v>
      </c>
      <c r="F324" s="32">
        <f t="shared" si="36"/>
        <v>114237.2012248956</v>
      </c>
      <c r="G324" s="33">
        <f t="shared" si="37"/>
        <v>0.006158734556688055</v>
      </c>
      <c r="H324" s="8">
        <f t="shared" si="38"/>
        <v>13.24642871346192</v>
      </c>
      <c r="I324" s="8">
        <f t="shared" si="39"/>
        <v>27997.2012248956</v>
      </c>
      <c r="J324" s="8">
        <f t="shared" si="40"/>
        <v>27997.2012248956</v>
      </c>
      <c r="K324" s="8">
        <f t="shared" si="41"/>
        <v>0.0050599688055842345</v>
      </c>
      <c r="L324" s="34">
        <f t="shared" si="42"/>
        <v>456208.09132019646</v>
      </c>
      <c r="M324" s="11">
        <f t="shared" si="43"/>
        <v>99986.80397272196</v>
      </c>
      <c r="N324" s="35">
        <f t="shared" si="44"/>
        <v>556194.8952929184</v>
      </c>
    </row>
    <row r="325" spans="1:14" s="4" customFormat="1" ht="12.75">
      <c r="A325" s="29" t="s">
        <v>498</v>
      </c>
      <c r="B325" s="30" t="s">
        <v>297</v>
      </c>
      <c r="C325" s="83">
        <v>7840</v>
      </c>
      <c r="D325" s="31">
        <v>8642603</v>
      </c>
      <c r="E325" s="31">
        <v>493900</v>
      </c>
      <c r="F325" s="32">
        <f t="shared" si="36"/>
        <v>137189.72974286292</v>
      </c>
      <c r="G325" s="33">
        <f t="shared" si="37"/>
        <v>0.0073961469672799846</v>
      </c>
      <c r="H325" s="8">
        <f t="shared" si="38"/>
        <v>17.498690018222312</v>
      </c>
      <c r="I325" s="8">
        <f t="shared" si="39"/>
        <v>58789.72974286293</v>
      </c>
      <c r="J325" s="8">
        <f t="shared" si="40"/>
        <v>58789.72974286293</v>
      </c>
      <c r="K325" s="8">
        <f t="shared" si="41"/>
        <v>0.010625140570232956</v>
      </c>
      <c r="L325" s="34">
        <f t="shared" si="42"/>
        <v>547869.3812842252</v>
      </c>
      <c r="M325" s="11">
        <f t="shared" si="43"/>
        <v>209956.60016837475</v>
      </c>
      <c r="N325" s="35">
        <f t="shared" si="44"/>
        <v>757825.9814525999</v>
      </c>
    </row>
    <row r="326" spans="1:14" s="4" customFormat="1" ht="12.75">
      <c r="A326" s="10" t="s">
        <v>490</v>
      </c>
      <c r="B326" s="30" t="s">
        <v>59</v>
      </c>
      <c r="C326" s="9">
        <v>147</v>
      </c>
      <c r="D326" s="31">
        <v>228062</v>
      </c>
      <c r="E326" s="31">
        <v>39950</v>
      </c>
      <c r="F326" s="32">
        <f t="shared" si="36"/>
        <v>839.1768210262828</v>
      </c>
      <c r="G326" s="33">
        <f t="shared" si="37"/>
        <v>4.5241543309972827E-05</v>
      </c>
      <c r="H326" s="8">
        <f t="shared" si="38"/>
        <v>5.708685857321652</v>
      </c>
      <c r="I326" s="8">
        <f t="shared" si="39"/>
        <v>-630.8231789737172</v>
      </c>
      <c r="J326" s="8">
        <f t="shared" si="40"/>
        <v>0</v>
      </c>
      <c r="K326" s="8">
        <f t="shared" si="41"/>
        <v>0</v>
      </c>
      <c r="L326" s="34">
        <f t="shared" si="42"/>
        <v>3351.2660647809953</v>
      </c>
      <c r="M326" s="11">
        <f t="shared" si="43"/>
        <v>0</v>
      </c>
      <c r="N326" s="35">
        <f t="shared" si="44"/>
        <v>3351.2660647809953</v>
      </c>
    </row>
    <row r="327" spans="1:14" s="4" customFormat="1" ht="12.75">
      <c r="A327" s="29" t="s">
        <v>493</v>
      </c>
      <c r="B327" s="30" t="s">
        <v>141</v>
      </c>
      <c r="C327" s="83">
        <v>2225</v>
      </c>
      <c r="D327" s="31">
        <v>2978574</v>
      </c>
      <c r="E327" s="31">
        <v>237150</v>
      </c>
      <c r="F327" s="32">
        <f aca="true" t="shared" si="45" ref="F327:F390">(C327*D327)/E327</f>
        <v>27945.71853257432</v>
      </c>
      <c r="G327" s="33">
        <f aca="true" t="shared" si="46" ref="G327:G390">F327/$F$500</f>
        <v>0.001506604333725006</v>
      </c>
      <c r="H327" s="8">
        <f aca="true" t="shared" si="47" ref="H327:H390">D327/E327</f>
        <v>12.559873497786212</v>
      </c>
      <c r="I327" s="8">
        <f aca="true" t="shared" si="48" ref="I327:I390">(H327-10)*C327</f>
        <v>5695.718532574321</v>
      </c>
      <c r="J327" s="8">
        <f aca="true" t="shared" si="49" ref="J327:J390">IF(I327&gt;0,I327,0)</f>
        <v>5695.718532574321</v>
      </c>
      <c r="K327" s="8">
        <f aca="true" t="shared" si="50" ref="K327:K390">J327/$J$500</f>
        <v>0.0010293942551152823</v>
      </c>
      <c r="L327" s="34">
        <f aca="true" t="shared" si="51" ref="L327:L390">$B$509*G327</f>
        <v>111601.67419734353</v>
      </c>
      <c r="M327" s="11">
        <f aca="true" t="shared" si="52" ref="M327:M390">$G$509*K327</f>
        <v>20341.200815955195</v>
      </c>
      <c r="N327" s="35">
        <f aca="true" t="shared" si="53" ref="N327:N390">L327+M327</f>
        <v>131942.87501329873</v>
      </c>
    </row>
    <row r="328" spans="1:14" s="4" customFormat="1" ht="12.75">
      <c r="A328" s="29" t="s">
        <v>498</v>
      </c>
      <c r="B328" s="30" t="s">
        <v>298</v>
      </c>
      <c r="C328" s="83">
        <v>10362</v>
      </c>
      <c r="D328" s="31">
        <v>8101133</v>
      </c>
      <c r="E328" s="31">
        <v>406650</v>
      </c>
      <c r="F328" s="32">
        <f t="shared" si="45"/>
        <v>206427.9851125046</v>
      </c>
      <c r="G328" s="33">
        <f t="shared" si="46"/>
        <v>0.011128906798732114</v>
      </c>
      <c r="H328" s="8">
        <f t="shared" si="47"/>
        <v>19.92163531292266</v>
      </c>
      <c r="I328" s="8">
        <f t="shared" si="48"/>
        <v>102807.98511250461</v>
      </c>
      <c r="J328" s="8">
        <f t="shared" si="49"/>
        <v>102807.98511250461</v>
      </c>
      <c r="K328" s="8">
        <f t="shared" si="50"/>
        <v>0.018580614306963873</v>
      </c>
      <c r="L328" s="34">
        <f t="shared" si="51"/>
        <v>824373.4621776288</v>
      </c>
      <c r="M328" s="11">
        <f t="shared" si="52"/>
        <v>367159.62326740916</v>
      </c>
      <c r="N328" s="35">
        <f t="shared" si="53"/>
        <v>1191533.085445038</v>
      </c>
    </row>
    <row r="329" spans="1:14" s="4" customFormat="1" ht="12.75">
      <c r="A329" s="29" t="s">
        <v>498</v>
      </c>
      <c r="B329" s="30" t="s">
        <v>299</v>
      </c>
      <c r="C329" s="83">
        <v>3733</v>
      </c>
      <c r="D329" s="31">
        <v>4417553</v>
      </c>
      <c r="E329" s="31">
        <v>341300</v>
      </c>
      <c r="F329" s="32">
        <f t="shared" si="45"/>
        <v>48317.39041605625</v>
      </c>
      <c r="G329" s="33">
        <f t="shared" si="46"/>
        <v>0.0026048780857168257</v>
      </c>
      <c r="H329" s="8">
        <f t="shared" si="47"/>
        <v>12.9433138001758</v>
      </c>
      <c r="I329" s="8">
        <f t="shared" si="48"/>
        <v>10987.390416056258</v>
      </c>
      <c r="J329" s="8">
        <f t="shared" si="49"/>
        <v>10987.390416056258</v>
      </c>
      <c r="K329" s="8">
        <f t="shared" si="50"/>
        <v>0.0019857646595968685</v>
      </c>
      <c r="L329" s="34">
        <f t="shared" si="51"/>
        <v>192956.27188805823</v>
      </c>
      <c r="M329" s="11">
        <f t="shared" si="52"/>
        <v>39239.42407232805</v>
      </c>
      <c r="N329" s="35">
        <f t="shared" si="53"/>
        <v>232195.69596038628</v>
      </c>
    </row>
    <row r="330" spans="1:14" s="4" customFormat="1" ht="12.75">
      <c r="A330" s="29" t="s">
        <v>493</v>
      </c>
      <c r="B330" s="30" t="s">
        <v>142</v>
      </c>
      <c r="C330" s="83">
        <v>67</v>
      </c>
      <c r="D330" s="31">
        <v>142000</v>
      </c>
      <c r="E330" s="31">
        <v>15450</v>
      </c>
      <c r="F330" s="32">
        <f t="shared" si="45"/>
        <v>615.7928802588997</v>
      </c>
      <c r="G330" s="33">
        <f t="shared" si="46"/>
        <v>3.3198510211631986E-05</v>
      </c>
      <c r="H330" s="8">
        <f t="shared" si="47"/>
        <v>9.190938511326861</v>
      </c>
      <c r="I330" s="8">
        <f t="shared" si="48"/>
        <v>-54.20711974110032</v>
      </c>
      <c r="J330" s="8">
        <f t="shared" si="49"/>
        <v>0</v>
      </c>
      <c r="K330" s="8">
        <f t="shared" si="50"/>
        <v>0</v>
      </c>
      <c r="L330" s="34">
        <f t="shared" si="51"/>
        <v>2459.178722335996</v>
      </c>
      <c r="M330" s="11">
        <f t="shared" si="52"/>
        <v>0</v>
      </c>
      <c r="N330" s="35">
        <f t="shared" si="53"/>
        <v>2459.178722335996</v>
      </c>
    </row>
    <row r="331" spans="1:14" s="4" customFormat="1" ht="12.75">
      <c r="A331" s="29" t="s">
        <v>493</v>
      </c>
      <c r="B331" s="30" t="s">
        <v>143</v>
      </c>
      <c r="C331" s="83">
        <v>672</v>
      </c>
      <c r="D331" s="31">
        <v>959780</v>
      </c>
      <c r="E331" s="31">
        <v>138600</v>
      </c>
      <c r="F331" s="32">
        <f t="shared" si="45"/>
        <v>4653.478787878787</v>
      </c>
      <c r="G331" s="33">
        <f t="shared" si="46"/>
        <v>0.00025087747522195233</v>
      </c>
      <c r="H331" s="8">
        <f t="shared" si="47"/>
        <v>6.924819624819625</v>
      </c>
      <c r="I331" s="8">
        <f t="shared" si="48"/>
        <v>-2066.521212121212</v>
      </c>
      <c r="J331" s="8">
        <f t="shared" si="49"/>
        <v>0</v>
      </c>
      <c r="K331" s="8">
        <f t="shared" si="50"/>
        <v>0</v>
      </c>
      <c r="L331" s="34">
        <f t="shared" si="51"/>
        <v>18583.742012707407</v>
      </c>
      <c r="M331" s="11">
        <f t="shared" si="52"/>
        <v>0</v>
      </c>
      <c r="N331" s="35">
        <f t="shared" si="53"/>
        <v>18583.742012707407</v>
      </c>
    </row>
    <row r="332" spans="1:14" s="4" customFormat="1" ht="12.75">
      <c r="A332" s="29" t="s">
        <v>497</v>
      </c>
      <c r="B332" s="30" t="s">
        <v>240</v>
      </c>
      <c r="C332" s="83">
        <v>1770</v>
      </c>
      <c r="D332" s="31">
        <v>2783006</v>
      </c>
      <c r="E332" s="31">
        <v>280950</v>
      </c>
      <c r="F332" s="32">
        <f t="shared" si="45"/>
        <v>17533.086385477844</v>
      </c>
      <c r="G332" s="33">
        <f t="shared" si="46"/>
        <v>0.0009452404632625656</v>
      </c>
      <c r="H332" s="8">
        <f t="shared" si="47"/>
        <v>9.905698522868837</v>
      </c>
      <c r="I332" s="8">
        <f t="shared" si="48"/>
        <v>-166.9136145221581</v>
      </c>
      <c r="J332" s="8">
        <f t="shared" si="49"/>
        <v>0</v>
      </c>
      <c r="K332" s="8">
        <f t="shared" si="50"/>
        <v>0</v>
      </c>
      <c r="L332" s="34">
        <f t="shared" si="51"/>
        <v>70018.6610762993</v>
      </c>
      <c r="M332" s="11">
        <f t="shared" si="52"/>
        <v>0</v>
      </c>
      <c r="N332" s="35">
        <f t="shared" si="53"/>
        <v>70018.6610762993</v>
      </c>
    </row>
    <row r="333" spans="1:14" s="4" customFormat="1" ht="12.75">
      <c r="A333" s="29" t="s">
        <v>495</v>
      </c>
      <c r="B333" s="30" t="s">
        <v>194</v>
      </c>
      <c r="C333" s="83">
        <v>1580</v>
      </c>
      <c r="D333" s="31">
        <v>3257642</v>
      </c>
      <c r="E333" s="31">
        <v>344400</v>
      </c>
      <c r="F333" s="32">
        <f t="shared" si="45"/>
        <v>14945.0475029036</v>
      </c>
      <c r="G333" s="33">
        <f t="shared" si="46"/>
        <v>0.0008057145966511842</v>
      </c>
      <c r="H333" s="8">
        <f t="shared" si="47"/>
        <v>9.458890824622532</v>
      </c>
      <c r="I333" s="8">
        <f t="shared" si="48"/>
        <v>-854.952497096399</v>
      </c>
      <c r="J333" s="8">
        <f t="shared" si="49"/>
        <v>0</v>
      </c>
      <c r="K333" s="8">
        <f t="shared" si="50"/>
        <v>0</v>
      </c>
      <c r="L333" s="34">
        <f t="shared" si="51"/>
        <v>59683.28638029927</v>
      </c>
      <c r="M333" s="11">
        <f t="shared" si="52"/>
        <v>0</v>
      </c>
      <c r="N333" s="35">
        <f t="shared" si="53"/>
        <v>59683.28638029927</v>
      </c>
    </row>
    <row r="334" spans="1:14" s="4" customFormat="1" ht="12.75">
      <c r="A334" s="10" t="s">
        <v>490</v>
      </c>
      <c r="B334" s="30" t="s">
        <v>60</v>
      </c>
      <c r="C334" s="9">
        <v>66</v>
      </c>
      <c r="D334" s="31">
        <v>154155</v>
      </c>
      <c r="E334" s="31">
        <v>9750</v>
      </c>
      <c r="F334" s="32">
        <f t="shared" si="45"/>
        <v>1043.5107692307693</v>
      </c>
      <c r="G334" s="33">
        <f t="shared" si="46"/>
        <v>5.6257556783850084E-05</v>
      </c>
      <c r="H334" s="8">
        <f t="shared" si="47"/>
        <v>15.81076923076923</v>
      </c>
      <c r="I334" s="8">
        <f t="shared" si="48"/>
        <v>383.5107692307692</v>
      </c>
      <c r="J334" s="8">
        <f t="shared" si="49"/>
        <v>383.5107692307692</v>
      </c>
      <c r="K334" s="8">
        <f t="shared" si="50"/>
        <v>6.931237566659816E-05</v>
      </c>
      <c r="L334" s="34">
        <f t="shared" si="51"/>
        <v>4167.276957053919</v>
      </c>
      <c r="M334" s="11">
        <f t="shared" si="52"/>
        <v>1369.6374789922493</v>
      </c>
      <c r="N334" s="35">
        <f t="shared" si="53"/>
        <v>5536.914436046169</v>
      </c>
    </row>
    <row r="335" spans="1:14" s="4" customFormat="1" ht="12.75">
      <c r="A335" s="29" t="s">
        <v>497</v>
      </c>
      <c r="B335" s="30" t="s">
        <v>241</v>
      </c>
      <c r="C335" s="83">
        <v>4110</v>
      </c>
      <c r="D335" s="31">
        <v>4918903.59</v>
      </c>
      <c r="E335" s="31">
        <v>413550</v>
      </c>
      <c r="F335" s="32">
        <f t="shared" si="45"/>
        <v>48885.73027421109</v>
      </c>
      <c r="G335" s="33">
        <f t="shared" si="46"/>
        <v>0.002635518317504985</v>
      </c>
      <c r="H335" s="8">
        <f t="shared" si="47"/>
        <v>11.894338266231411</v>
      </c>
      <c r="I335" s="8">
        <f t="shared" si="48"/>
        <v>7785.7302742111015</v>
      </c>
      <c r="J335" s="8">
        <f t="shared" si="49"/>
        <v>7785.7302742111015</v>
      </c>
      <c r="K335" s="8">
        <f t="shared" si="50"/>
        <v>0.0014071246622026543</v>
      </c>
      <c r="L335" s="34">
        <f t="shared" si="51"/>
        <v>195225.94620719328</v>
      </c>
      <c r="M335" s="11">
        <f t="shared" si="52"/>
        <v>27805.28955229292</v>
      </c>
      <c r="N335" s="35">
        <f t="shared" si="53"/>
        <v>223031.2357594862</v>
      </c>
    </row>
    <row r="336" spans="1:14" s="4" customFormat="1" ht="12.75">
      <c r="A336" s="29" t="s">
        <v>502</v>
      </c>
      <c r="B336" s="30" t="s">
        <v>387</v>
      </c>
      <c r="C336" s="83">
        <v>1535</v>
      </c>
      <c r="D336" s="31">
        <v>2202741</v>
      </c>
      <c r="E336" s="31">
        <v>184700</v>
      </c>
      <c r="F336" s="32">
        <f t="shared" si="45"/>
        <v>18306.48313481321</v>
      </c>
      <c r="G336" s="33">
        <f t="shared" si="46"/>
        <v>0.0009869356836906718</v>
      </c>
      <c r="H336" s="8">
        <f t="shared" si="47"/>
        <v>11.926047644829453</v>
      </c>
      <c r="I336" s="8">
        <f t="shared" si="48"/>
        <v>2956.4831348132097</v>
      </c>
      <c r="J336" s="8">
        <f t="shared" si="49"/>
        <v>2956.4831348132097</v>
      </c>
      <c r="K336" s="8">
        <f t="shared" si="50"/>
        <v>0.0005343288536672834</v>
      </c>
      <c r="L336" s="34">
        <f t="shared" si="51"/>
        <v>73107.23337205194</v>
      </c>
      <c r="M336" s="11">
        <f t="shared" si="52"/>
        <v>10558.530378613914</v>
      </c>
      <c r="N336" s="35">
        <f t="shared" si="53"/>
        <v>83665.76375066585</v>
      </c>
    </row>
    <row r="337" spans="1:14" s="4" customFormat="1" ht="12.75">
      <c r="A337" s="29" t="s">
        <v>501</v>
      </c>
      <c r="B337" s="30" t="s">
        <v>363</v>
      </c>
      <c r="C337" s="83">
        <v>1986</v>
      </c>
      <c r="D337" s="31">
        <v>1351807</v>
      </c>
      <c r="E337" s="31">
        <v>115400</v>
      </c>
      <c r="F337" s="32">
        <f t="shared" si="45"/>
        <v>23264.200190641248</v>
      </c>
      <c r="G337" s="33">
        <f t="shared" si="46"/>
        <v>0.0012542151953262896</v>
      </c>
      <c r="H337" s="8">
        <f t="shared" si="47"/>
        <v>11.714098786828423</v>
      </c>
      <c r="I337" s="8">
        <f t="shared" si="48"/>
        <v>3404.2001906412474</v>
      </c>
      <c r="J337" s="8">
        <f t="shared" si="49"/>
        <v>3404.2001906412474</v>
      </c>
      <c r="K337" s="8">
        <f t="shared" si="50"/>
        <v>0.0006152453109238545</v>
      </c>
      <c r="L337" s="34">
        <f t="shared" si="51"/>
        <v>92905.95577678109</v>
      </c>
      <c r="M337" s="11">
        <f t="shared" si="52"/>
        <v>12157.468684508422</v>
      </c>
      <c r="N337" s="35">
        <f t="shared" si="53"/>
        <v>105063.42446128951</v>
      </c>
    </row>
    <row r="338" spans="1:14" s="4" customFormat="1" ht="12.75">
      <c r="A338" s="29" t="s">
        <v>497</v>
      </c>
      <c r="B338" s="30" t="s">
        <v>242</v>
      </c>
      <c r="C338" s="83">
        <v>5183</v>
      </c>
      <c r="D338" s="31">
        <v>4346164</v>
      </c>
      <c r="E338" s="31">
        <v>346300</v>
      </c>
      <c r="F338" s="32">
        <f t="shared" si="45"/>
        <v>65048.1317123881</v>
      </c>
      <c r="G338" s="33">
        <f t="shared" si="46"/>
        <v>0.0035068626710873523</v>
      </c>
      <c r="H338" s="8">
        <f t="shared" si="47"/>
        <v>12.550285879295409</v>
      </c>
      <c r="I338" s="8">
        <f t="shared" si="48"/>
        <v>13218.131712388104</v>
      </c>
      <c r="J338" s="8">
        <f t="shared" si="49"/>
        <v>13218.131712388104</v>
      </c>
      <c r="K338" s="8">
        <f t="shared" si="50"/>
        <v>0.0023889292931649785</v>
      </c>
      <c r="L338" s="34">
        <f t="shared" si="51"/>
        <v>259770.75501028792</v>
      </c>
      <c r="M338" s="11">
        <f t="shared" si="52"/>
        <v>47206.10227414248</v>
      </c>
      <c r="N338" s="35">
        <f t="shared" si="53"/>
        <v>306976.8572844304</v>
      </c>
    </row>
    <row r="339" spans="1:14" s="4" customFormat="1" ht="12.75">
      <c r="A339" s="29" t="s">
        <v>499</v>
      </c>
      <c r="B339" s="30" t="s">
        <v>325</v>
      </c>
      <c r="C339" s="83">
        <v>843</v>
      </c>
      <c r="D339" s="31">
        <v>624571</v>
      </c>
      <c r="E339" s="31">
        <v>54400</v>
      </c>
      <c r="F339" s="32">
        <f t="shared" si="45"/>
        <v>9678.554283088235</v>
      </c>
      <c r="G339" s="33">
        <f t="shared" si="46"/>
        <v>0.0005217884024021981</v>
      </c>
      <c r="H339" s="8">
        <f t="shared" si="47"/>
        <v>11.481084558823529</v>
      </c>
      <c r="I339" s="8">
        <f t="shared" si="48"/>
        <v>1248.5542830882348</v>
      </c>
      <c r="J339" s="8">
        <f t="shared" si="49"/>
        <v>1248.5542830882348</v>
      </c>
      <c r="K339" s="8">
        <f t="shared" si="50"/>
        <v>0.00022565275985112735</v>
      </c>
      <c r="L339" s="34">
        <f t="shared" si="51"/>
        <v>38651.46142309678</v>
      </c>
      <c r="M339" s="11">
        <f t="shared" si="52"/>
        <v>4458.97971549516</v>
      </c>
      <c r="N339" s="35">
        <f t="shared" si="53"/>
        <v>43110.44113859194</v>
      </c>
    </row>
    <row r="340" spans="1:14" s="4" customFormat="1" ht="12.75">
      <c r="A340" s="29" t="s">
        <v>504</v>
      </c>
      <c r="B340" s="30" t="s">
        <v>461</v>
      </c>
      <c r="C340" s="83">
        <v>1898</v>
      </c>
      <c r="D340" s="31">
        <v>2558267</v>
      </c>
      <c r="E340" s="31">
        <v>207950</v>
      </c>
      <c r="F340" s="32">
        <f t="shared" si="45"/>
        <v>23349.79930752585</v>
      </c>
      <c r="G340" s="33">
        <f t="shared" si="46"/>
        <v>0.001258829998853744</v>
      </c>
      <c r="H340" s="8">
        <f t="shared" si="47"/>
        <v>12.302317864871362</v>
      </c>
      <c r="I340" s="8">
        <f t="shared" si="48"/>
        <v>4369.799307525846</v>
      </c>
      <c r="J340" s="8">
        <f t="shared" si="49"/>
        <v>4369.799307525846</v>
      </c>
      <c r="K340" s="8">
        <f t="shared" si="50"/>
        <v>0.0007897592336152101</v>
      </c>
      <c r="L340" s="34">
        <f t="shared" si="51"/>
        <v>93247.79721997034</v>
      </c>
      <c r="M340" s="11">
        <f t="shared" si="52"/>
        <v>15605.926580018435</v>
      </c>
      <c r="N340" s="35">
        <f t="shared" si="53"/>
        <v>108853.72379998877</v>
      </c>
    </row>
    <row r="341" spans="1:14" s="4" customFormat="1" ht="12.75">
      <c r="A341" s="29" t="s">
        <v>498</v>
      </c>
      <c r="B341" s="30" t="s">
        <v>300</v>
      </c>
      <c r="C341" s="83">
        <v>374</v>
      </c>
      <c r="D341" s="31">
        <v>300242</v>
      </c>
      <c r="E341" s="31">
        <v>21550</v>
      </c>
      <c r="F341" s="32">
        <f t="shared" si="45"/>
        <v>5210.696426914154</v>
      </c>
      <c r="G341" s="33">
        <f t="shared" si="46"/>
        <v>0.00028091808801994307</v>
      </c>
      <c r="H341" s="8">
        <f t="shared" si="47"/>
        <v>13.932343387470997</v>
      </c>
      <c r="I341" s="8">
        <f t="shared" si="48"/>
        <v>1470.6964269141529</v>
      </c>
      <c r="J341" s="8">
        <f t="shared" si="49"/>
        <v>1470.6964269141529</v>
      </c>
      <c r="K341" s="8">
        <f t="shared" si="50"/>
        <v>0.0002658007842602687</v>
      </c>
      <c r="L341" s="34">
        <f t="shared" si="51"/>
        <v>20808.999571791162</v>
      </c>
      <c r="M341" s="11">
        <f t="shared" si="52"/>
        <v>5252.319121473055</v>
      </c>
      <c r="N341" s="35">
        <f t="shared" si="53"/>
        <v>26061.318693264217</v>
      </c>
    </row>
    <row r="342" spans="1:14" s="4" customFormat="1" ht="12.75">
      <c r="A342" s="29" t="s">
        <v>498</v>
      </c>
      <c r="B342" s="30" t="s">
        <v>301</v>
      </c>
      <c r="C342" s="83">
        <v>1017</v>
      </c>
      <c r="D342" s="31">
        <v>677973</v>
      </c>
      <c r="E342" s="31">
        <v>38250</v>
      </c>
      <c r="F342" s="32">
        <f t="shared" si="45"/>
        <v>18026.105647058823</v>
      </c>
      <c r="G342" s="33">
        <f t="shared" si="46"/>
        <v>0.0009718200251815764</v>
      </c>
      <c r="H342" s="8">
        <f t="shared" si="47"/>
        <v>17.72478431372549</v>
      </c>
      <c r="I342" s="8">
        <f t="shared" si="48"/>
        <v>7856.105647058823</v>
      </c>
      <c r="J342" s="8">
        <f t="shared" si="49"/>
        <v>7856.105647058823</v>
      </c>
      <c r="K342" s="8">
        <f t="shared" si="50"/>
        <v>0.0014198436903808773</v>
      </c>
      <c r="L342" s="34">
        <f t="shared" si="51"/>
        <v>71987.54138760138</v>
      </c>
      <c r="M342" s="11">
        <f t="shared" si="52"/>
        <v>28056.622124892183</v>
      </c>
      <c r="N342" s="35">
        <f t="shared" si="53"/>
        <v>100044.16351249356</v>
      </c>
    </row>
    <row r="343" spans="1:14" s="4" customFormat="1" ht="12.75">
      <c r="A343" s="29" t="s">
        <v>503</v>
      </c>
      <c r="B343" s="30" t="s">
        <v>427</v>
      </c>
      <c r="C343" s="83">
        <v>840</v>
      </c>
      <c r="D343" s="31">
        <v>1051720</v>
      </c>
      <c r="E343" s="31">
        <v>82200</v>
      </c>
      <c r="F343" s="32">
        <f t="shared" si="45"/>
        <v>10747.503649635037</v>
      </c>
      <c r="G343" s="33">
        <f t="shared" si="46"/>
        <v>0.0005794174000711893</v>
      </c>
      <c r="H343" s="8">
        <f t="shared" si="47"/>
        <v>12.794647201946471</v>
      </c>
      <c r="I343" s="8">
        <f t="shared" si="48"/>
        <v>2347.503649635036</v>
      </c>
      <c r="J343" s="8">
        <f t="shared" si="49"/>
        <v>2347.503649635036</v>
      </c>
      <c r="K343" s="8">
        <f t="shared" si="50"/>
        <v>0.00042426723809757224</v>
      </c>
      <c r="L343" s="34">
        <f t="shared" si="51"/>
        <v>42920.32782564633</v>
      </c>
      <c r="M343" s="11">
        <f t="shared" si="52"/>
        <v>8383.673259189605</v>
      </c>
      <c r="N343" s="35">
        <f t="shared" si="53"/>
        <v>51304.00108483594</v>
      </c>
    </row>
    <row r="344" spans="1:14" s="4" customFormat="1" ht="12.75">
      <c r="A344" s="29" t="s">
        <v>493</v>
      </c>
      <c r="B344" s="30" t="s">
        <v>144</v>
      </c>
      <c r="C344" s="83">
        <v>1263</v>
      </c>
      <c r="D344" s="31">
        <v>1544436</v>
      </c>
      <c r="E344" s="31">
        <v>194100</v>
      </c>
      <c r="F344" s="32">
        <f t="shared" si="45"/>
        <v>10049.575826893353</v>
      </c>
      <c r="G344" s="33">
        <f t="shared" si="46"/>
        <v>0.0005417908462524274</v>
      </c>
      <c r="H344" s="8">
        <f t="shared" si="47"/>
        <v>7.956908809891808</v>
      </c>
      <c r="I344" s="8">
        <f t="shared" si="48"/>
        <v>-2580.4241731066463</v>
      </c>
      <c r="J344" s="8">
        <f t="shared" si="49"/>
        <v>0</v>
      </c>
      <c r="K344" s="8">
        <f t="shared" si="50"/>
        <v>0</v>
      </c>
      <c r="L344" s="34">
        <f t="shared" si="51"/>
        <v>40133.14189603467</v>
      </c>
      <c r="M344" s="11">
        <f t="shared" si="52"/>
        <v>0</v>
      </c>
      <c r="N344" s="35">
        <f t="shared" si="53"/>
        <v>40133.14189603467</v>
      </c>
    </row>
    <row r="345" spans="1:14" s="4" customFormat="1" ht="12.75">
      <c r="A345" s="29" t="s">
        <v>498</v>
      </c>
      <c r="B345" s="30" t="s">
        <v>311</v>
      </c>
      <c r="C345" s="83">
        <v>631</v>
      </c>
      <c r="D345" s="31">
        <v>111825</v>
      </c>
      <c r="E345" s="31">
        <v>8750</v>
      </c>
      <c r="F345" s="32">
        <f t="shared" si="45"/>
        <v>8064.18</v>
      </c>
      <c r="G345" s="33">
        <f t="shared" si="46"/>
        <v>0.0004347545589774936</v>
      </c>
      <c r="H345" s="8">
        <f t="shared" si="47"/>
        <v>12.78</v>
      </c>
      <c r="I345" s="8">
        <f t="shared" si="48"/>
        <v>1754.1799999999996</v>
      </c>
      <c r="J345" s="8">
        <f t="shared" si="49"/>
        <v>1754.1799999999996</v>
      </c>
      <c r="K345" s="8">
        <f t="shared" si="50"/>
        <v>0.0003170351210494201</v>
      </c>
      <c r="L345" s="34">
        <f t="shared" si="51"/>
        <v>32204.431887471284</v>
      </c>
      <c r="M345" s="11">
        <f t="shared" si="52"/>
        <v>6264.72804849169</v>
      </c>
      <c r="N345" s="35">
        <f t="shared" si="53"/>
        <v>38469.159935962976</v>
      </c>
    </row>
    <row r="346" spans="1:14" s="4" customFormat="1" ht="12.75">
      <c r="A346" s="10" t="s">
        <v>490</v>
      </c>
      <c r="B346" s="30" t="s">
        <v>61</v>
      </c>
      <c r="C346" s="9">
        <v>386</v>
      </c>
      <c r="D346" s="31">
        <v>364731</v>
      </c>
      <c r="E346" s="31">
        <v>22650</v>
      </c>
      <c r="F346" s="32">
        <f t="shared" si="45"/>
        <v>6215.7247682119205</v>
      </c>
      <c r="G346" s="33">
        <f t="shared" si="46"/>
        <v>0.00033510098737000624</v>
      </c>
      <c r="H346" s="8">
        <f t="shared" si="47"/>
        <v>16.10291390728477</v>
      </c>
      <c r="I346" s="8">
        <f t="shared" si="48"/>
        <v>2355.724768211921</v>
      </c>
      <c r="J346" s="8">
        <f t="shared" si="49"/>
        <v>2355.724768211921</v>
      </c>
      <c r="K346" s="8">
        <f t="shared" si="50"/>
        <v>0.00042575305102622514</v>
      </c>
      <c r="L346" s="34">
        <f t="shared" si="51"/>
        <v>24822.596337029805</v>
      </c>
      <c r="M346" s="11">
        <f t="shared" si="52"/>
        <v>8413.033457195845</v>
      </c>
      <c r="N346" s="35">
        <f t="shared" si="53"/>
        <v>33235.62979422565</v>
      </c>
    </row>
    <row r="347" spans="1:14" s="4" customFormat="1" ht="12.75">
      <c r="A347" s="29" t="s">
        <v>503</v>
      </c>
      <c r="B347" s="30" t="s">
        <v>428</v>
      </c>
      <c r="C347" s="83">
        <v>889</v>
      </c>
      <c r="D347" s="31">
        <v>1106464</v>
      </c>
      <c r="E347" s="31">
        <v>91000</v>
      </c>
      <c r="F347" s="32">
        <f t="shared" si="45"/>
        <v>10809.302153846154</v>
      </c>
      <c r="G347" s="33">
        <f t="shared" si="46"/>
        <v>0.0005827490694341963</v>
      </c>
      <c r="H347" s="8">
        <f t="shared" si="47"/>
        <v>12.158945054945056</v>
      </c>
      <c r="I347" s="8">
        <f t="shared" si="48"/>
        <v>1919.3021538461546</v>
      </c>
      <c r="J347" s="8">
        <f t="shared" si="49"/>
        <v>1919.3021538461546</v>
      </c>
      <c r="K347" s="8">
        <f t="shared" si="50"/>
        <v>0.000346877852144608</v>
      </c>
      <c r="L347" s="34">
        <f t="shared" si="51"/>
        <v>43167.12114122393</v>
      </c>
      <c r="M347" s="11">
        <f t="shared" si="52"/>
        <v>6854.431151153542</v>
      </c>
      <c r="N347" s="35">
        <f t="shared" si="53"/>
        <v>50021.55229237747</v>
      </c>
    </row>
    <row r="348" spans="1:14" s="4" customFormat="1" ht="12.75">
      <c r="A348" s="29" t="s">
        <v>497</v>
      </c>
      <c r="B348" s="30" t="s">
        <v>243</v>
      </c>
      <c r="C348" s="83">
        <v>1541</v>
      </c>
      <c r="D348" s="31">
        <v>1824963</v>
      </c>
      <c r="E348" s="31">
        <v>127300</v>
      </c>
      <c r="F348" s="32">
        <f t="shared" si="45"/>
        <v>22091.657368421053</v>
      </c>
      <c r="G348" s="33">
        <f t="shared" si="46"/>
        <v>0.0011910012867135643</v>
      </c>
      <c r="H348" s="8">
        <f t="shared" si="47"/>
        <v>14.335923016496466</v>
      </c>
      <c r="I348" s="8">
        <f t="shared" si="48"/>
        <v>6681.657368421053</v>
      </c>
      <c r="J348" s="8">
        <f t="shared" si="49"/>
        <v>6681.657368421053</v>
      </c>
      <c r="K348" s="8">
        <f t="shared" si="50"/>
        <v>0.0012075842003717516</v>
      </c>
      <c r="L348" s="34">
        <f t="shared" si="51"/>
        <v>88223.38725111156</v>
      </c>
      <c r="M348" s="11">
        <f t="shared" si="52"/>
        <v>23862.298239837735</v>
      </c>
      <c r="N348" s="35">
        <f t="shared" si="53"/>
        <v>112085.6854909493</v>
      </c>
    </row>
    <row r="349" spans="1:14" s="4" customFormat="1" ht="12.75">
      <c r="A349" s="29" t="s">
        <v>492</v>
      </c>
      <c r="B349" s="30" t="s">
        <v>114</v>
      </c>
      <c r="C349" s="84">
        <v>1028</v>
      </c>
      <c r="D349" s="31">
        <v>1406753</v>
      </c>
      <c r="E349" s="31">
        <v>80150</v>
      </c>
      <c r="F349" s="32">
        <f t="shared" si="45"/>
        <v>18042.94552713662</v>
      </c>
      <c r="G349" s="33">
        <f t="shared" si="46"/>
        <v>0.0009727278936364543</v>
      </c>
      <c r="H349" s="8">
        <f t="shared" si="47"/>
        <v>17.55150343106675</v>
      </c>
      <c r="I349" s="8">
        <f t="shared" si="48"/>
        <v>7762.945527136618</v>
      </c>
      <c r="J349" s="8">
        <f t="shared" si="49"/>
        <v>7762.945527136618</v>
      </c>
      <c r="K349" s="8">
        <f t="shared" si="50"/>
        <v>0.0014030067466826736</v>
      </c>
      <c r="L349" s="34">
        <f t="shared" si="51"/>
        <v>72054.79171819403</v>
      </c>
      <c r="M349" s="11">
        <f t="shared" si="52"/>
        <v>27723.918060156815</v>
      </c>
      <c r="N349" s="35">
        <f t="shared" si="53"/>
        <v>99778.70977835084</v>
      </c>
    </row>
    <row r="350" spans="1:14" s="4" customFormat="1" ht="12.75">
      <c r="A350" s="29" t="s">
        <v>500</v>
      </c>
      <c r="B350" s="30" t="s">
        <v>336</v>
      </c>
      <c r="C350" s="83">
        <v>2216</v>
      </c>
      <c r="D350" s="31">
        <v>4641623</v>
      </c>
      <c r="E350" s="31">
        <v>620450</v>
      </c>
      <c r="F350" s="32">
        <f t="shared" si="45"/>
        <v>16578.02654202595</v>
      </c>
      <c r="G350" s="33">
        <f t="shared" si="46"/>
        <v>0.0008937514561921578</v>
      </c>
      <c r="H350" s="8">
        <f t="shared" si="47"/>
        <v>7.481058908856475</v>
      </c>
      <c r="I350" s="8">
        <f t="shared" si="48"/>
        <v>-5581.973457974051</v>
      </c>
      <c r="J350" s="8">
        <f t="shared" si="49"/>
        <v>0</v>
      </c>
      <c r="K350" s="8">
        <f t="shared" si="50"/>
        <v>0</v>
      </c>
      <c r="L350" s="34">
        <f t="shared" si="51"/>
        <v>66204.61430689367</v>
      </c>
      <c r="M350" s="11">
        <f t="shared" si="52"/>
        <v>0</v>
      </c>
      <c r="N350" s="35">
        <f t="shared" si="53"/>
        <v>66204.61430689367</v>
      </c>
    </row>
    <row r="351" spans="1:14" s="4" customFormat="1" ht="12.75">
      <c r="A351" s="29" t="s">
        <v>501</v>
      </c>
      <c r="B351" s="30" t="s">
        <v>364</v>
      </c>
      <c r="C351" s="83">
        <v>4215</v>
      </c>
      <c r="D351" s="31">
        <v>3842635.71</v>
      </c>
      <c r="E351" s="31">
        <v>234350</v>
      </c>
      <c r="F351" s="32">
        <f t="shared" si="45"/>
        <v>69113.33269746107</v>
      </c>
      <c r="G351" s="33">
        <f t="shared" si="46"/>
        <v>0.0037260250237903265</v>
      </c>
      <c r="H351" s="8">
        <f t="shared" si="47"/>
        <v>16.396994708768936</v>
      </c>
      <c r="I351" s="8">
        <f t="shared" si="48"/>
        <v>26963.332697461068</v>
      </c>
      <c r="J351" s="8">
        <f t="shared" si="49"/>
        <v>26963.332697461068</v>
      </c>
      <c r="K351" s="8">
        <f t="shared" si="50"/>
        <v>0.004873116467885484</v>
      </c>
      <c r="L351" s="34">
        <f t="shared" si="51"/>
        <v>276005.20020281384</v>
      </c>
      <c r="M351" s="11">
        <f t="shared" si="52"/>
        <v>96294.53455779764</v>
      </c>
      <c r="N351" s="35">
        <f t="shared" si="53"/>
        <v>372299.7347606115</v>
      </c>
    </row>
    <row r="352" spans="1:14" s="4" customFormat="1" ht="12.75">
      <c r="A352" s="29" t="s">
        <v>494</v>
      </c>
      <c r="B352" s="30" t="s">
        <v>173</v>
      </c>
      <c r="C352" s="83">
        <v>2666</v>
      </c>
      <c r="D352" s="31">
        <v>2003810</v>
      </c>
      <c r="E352" s="31">
        <v>193450</v>
      </c>
      <c r="F352" s="32">
        <f t="shared" si="45"/>
        <v>27615.184595502713</v>
      </c>
      <c r="G352" s="33">
        <f t="shared" si="46"/>
        <v>0.0014887846501317997</v>
      </c>
      <c r="H352" s="8">
        <f t="shared" si="47"/>
        <v>10.358283794262084</v>
      </c>
      <c r="I352" s="8">
        <f t="shared" si="48"/>
        <v>955.1845955027154</v>
      </c>
      <c r="J352" s="8">
        <f t="shared" si="49"/>
        <v>955.1845955027154</v>
      </c>
      <c r="K352" s="8">
        <f t="shared" si="50"/>
        <v>0.0001726316933608551</v>
      </c>
      <c r="L352" s="34">
        <f t="shared" si="51"/>
        <v>110281.68162985118</v>
      </c>
      <c r="M352" s="11">
        <f t="shared" si="52"/>
        <v>3411.2643667885</v>
      </c>
      <c r="N352" s="35">
        <f t="shared" si="53"/>
        <v>113692.94599663968</v>
      </c>
    </row>
    <row r="353" spans="1:14" s="4" customFormat="1" ht="12.75">
      <c r="A353" s="29" t="s">
        <v>503</v>
      </c>
      <c r="B353" s="37" t="s">
        <v>475</v>
      </c>
      <c r="C353" s="83">
        <v>749</v>
      </c>
      <c r="D353" s="38">
        <v>22524.75</v>
      </c>
      <c r="E353" s="38">
        <v>1762.5</v>
      </c>
      <c r="F353" s="32">
        <f t="shared" si="45"/>
        <v>9572.22</v>
      </c>
      <c r="G353" s="33">
        <f t="shared" si="46"/>
        <v>0.0005160557284851707</v>
      </c>
      <c r="H353" s="8">
        <f t="shared" si="47"/>
        <v>12.78</v>
      </c>
      <c r="I353" s="8">
        <f t="shared" si="48"/>
        <v>2082.2199999999993</v>
      </c>
      <c r="J353" s="8">
        <f t="shared" si="49"/>
        <v>2082.2199999999993</v>
      </c>
      <c r="K353" s="8">
        <f t="shared" si="50"/>
        <v>0.0003763221959841769</v>
      </c>
      <c r="L353" s="34">
        <f t="shared" si="51"/>
        <v>38226.813761832</v>
      </c>
      <c r="M353" s="11">
        <f t="shared" si="52"/>
        <v>7436.261978320563</v>
      </c>
      <c r="N353" s="35">
        <f t="shared" si="53"/>
        <v>45663.07574015256</v>
      </c>
    </row>
    <row r="354" spans="1:14" s="4" customFormat="1" ht="12.75">
      <c r="A354" s="29" t="s">
        <v>501</v>
      </c>
      <c r="B354" s="30" t="s">
        <v>365</v>
      </c>
      <c r="C354" s="83">
        <v>93</v>
      </c>
      <c r="D354" s="31">
        <v>862301</v>
      </c>
      <c r="E354" s="31">
        <v>102150</v>
      </c>
      <c r="F354" s="32">
        <f t="shared" si="45"/>
        <v>785.0611160058737</v>
      </c>
      <c r="G354" s="33">
        <f t="shared" si="46"/>
        <v>4.2324067575316094E-05</v>
      </c>
      <c r="H354" s="8">
        <f t="shared" si="47"/>
        <v>8.441517376407244</v>
      </c>
      <c r="I354" s="8">
        <f t="shared" si="48"/>
        <v>-144.9388839941263</v>
      </c>
      <c r="J354" s="8">
        <f t="shared" si="49"/>
        <v>0</v>
      </c>
      <c r="K354" s="8">
        <f t="shared" si="50"/>
        <v>0</v>
      </c>
      <c r="L354" s="34">
        <f t="shared" si="51"/>
        <v>3135.1541307254242</v>
      </c>
      <c r="M354" s="11">
        <f t="shared" si="52"/>
        <v>0</v>
      </c>
      <c r="N354" s="35">
        <f t="shared" si="53"/>
        <v>3135.1541307254242</v>
      </c>
    </row>
    <row r="355" spans="1:14" s="4" customFormat="1" ht="12.75">
      <c r="A355" s="29" t="s">
        <v>498</v>
      </c>
      <c r="B355" s="30" t="s">
        <v>302</v>
      </c>
      <c r="C355" s="83">
        <v>1380</v>
      </c>
      <c r="D355" s="31">
        <v>704875</v>
      </c>
      <c r="E355" s="31">
        <v>74200</v>
      </c>
      <c r="F355" s="32">
        <f t="shared" si="45"/>
        <v>13109.535040431267</v>
      </c>
      <c r="G355" s="33">
        <f t="shared" si="46"/>
        <v>0.0007067587931944344</v>
      </c>
      <c r="H355" s="8">
        <f t="shared" si="47"/>
        <v>9.499663072776281</v>
      </c>
      <c r="I355" s="8">
        <f t="shared" si="48"/>
        <v>-690.4649595687323</v>
      </c>
      <c r="J355" s="8">
        <f t="shared" si="49"/>
        <v>0</v>
      </c>
      <c r="K355" s="8">
        <f t="shared" si="50"/>
        <v>0</v>
      </c>
      <c r="L355" s="34">
        <f t="shared" si="51"/>
        <v>52353.13798625364</v>
      </c>
      <c r="M355" s="11">
        <f t="shared" si="52"/>
        <v>0</v>
      </c>
      <c r="N355" s="35">
        <f t="shared" si="53"/>
        <v>52353.13798625364</v>
      </c>
    </row>
    <row r="356" spans="1:14" s="4" customFormat="1" ht="12.75">
      <c r="A356" s="10" t="s">
        <v>489</v>
      </c>
      <c r="B356" s="30" t="s">
        <v>10</v>
      </c>
      <c r="C356" s="9">
        <v>5376</v>
      </c>
      <c r="D356" s="31">
        <v>8498064</v>
      </c>
      <c r="E356" s="31">
        <v>661400</v>
      </c>
      <c r="F356" s="32">
        <f t="shared" si="45"/>
        <v>69074.07327487148</v>
      </c>
      <c r="G356" s="33">
        <f t="shared" si="46"/>
        <v>0.0037239084771664107</v>
      </c>
      <c r="H356" s="8">
        <f t="shared" si="47"/>
        <v>12.848599939522225</v>
      </c>
      <c r="I356" s="8">
        <f t="shared" si="48"/>
        <v>15314.073274871484</v>
      </c>
      <c r="J356" s="8">
        <f t="shared" si="49"/>
        <v>15314.073274871484</v>
      </c>
      <c r="K356" s="8">
        <f t="shared" si="50"/>
        <v>0.002767731404108228</v>
      </c>
      <c r="L356" s="34">
        <f t="shared" si="51"/>
        <v>275848.4170704026</v>
      </c>
      <c r="M356" s="11">
        <f t="shared" si="52"/>
        <v>54691.36826422852</v>
      </c>
      <c r="N356" s="35">
        <f t="shared" si="53"/>
        <v>330539.7853346311</v>
      </c>
    </row>
    <row r="357" spans="1:14" s="4" customFormat="1" ht="12.75">
      <c r="A357" s="10" t="s">
        <v>490</v>
      </c>
      <c r="B357" s="30" t="s">
        <v>62</v>
      </c>
      <c r="C357" s="9">
        <v>391</v>
      </c>
      <c r="D357" s="31">
        <v>500612</v>
      </c>
      <c r="E357" s="31">
        <v>69700</v>
      </c>
      <c r="F357" s="32">
        <f t="shared" si="45"/>
        <v>2808.3112195121953</v>
      </c>
      <c r="G357" s="33">
        <f t="shared" si="46"/>
        <v>0.000151401147507939</v>
      </c>
      <c r="H357" s="8">
        <f t="shared" si="47"/>
        <v>7.182381635581062</v>
      </c>
      <c r="I357" s="8">
        <f t="shared" si="48"/>
        <v>-1101.6887804878047</v>
      </c>
      <c r="J357" s="8">
        <f t="shared" si="49"/>
        <v>0</v>
      </c>
      <c r="K357" s="8">
        <f t="shared" si="50"/>
        <v>0</v>
      </c>
      <c r="L357" s="34">
        <f t="shared" si="51"/>
        <v>11215.035798754729</v>
      </c>
      <c r="M357" s="11">
        <f t="shared" si="52"/>
        <v>0</v>
      </c>
      <c r="N357" s="35">
        <f t="shared" si="53"/>
        <v>11215.035798754729</v>
      </c>
    </row>
    <row r="358" spans="1:14" s="4" customFormat="1" ht="12.75">
      <c r="A358" s="29" t="s">
        <v>497</v>
      </c>
      <c r="B358" s="30" t="s">
        <v>244</v>
      </c>
      <c r="C358" s="83">
        <v>1498</v>
      </c>
      <c r="D358" s="31">
        <v>1631716</v>
      </c>
      <c r="E358" s="31">
        <v>128450</v>
      </c>
      <c r="F358" s="32">
        <f t="shared" si="45"/>
        <v>19029.276512261582</v>
      </c>
      <c r="G358" s="33">
        <f t="shared" si="46"/>
        <v>0.0010259027846289469</v>
      </c>
      <c r="H358" s="8">
        <f t="shared" si="47"/>
        <v>12.703121837290775</v>
      </c>
      <c r="I358" s="8">
        <f t="shared" si="48"/>
        <v>4049.2765122615806</v>
      </c>
      <c r="J358" s="8">
        <f t="shared" si="49"/>
        <v>4049.2765122615806</v>
      </c>
      <c r="K358" s="8">
        <f t="shared" si="50"/>
        <v>0.0007318307523899623</v>
      </c>
      <c r="L358" s="34">
        <f t="shared" si="51"/>
        <v>75993.72029232794</v>
      </c>
      <c r="M358" s="11">
        <f t="shared" si="52"/>
        <v>14461.238950657134</v>
      </c>
      <c r="N358" s="35">
        <f t="shared" si="53"/>
        <v>90454.95924298507</v>
      </c>
    </row>
    <row r="359" spans="1:14" s="4" customFormat="1" ht="12.75">
      <c r="A359" s="29" t="s">
        <v>491</v>
      </c>
      <c r="B359" s="30" t="s">
        <v>92</v>
      </c>
      <c r="C359" s="83">
        <v>66194</v>
      </c>
      <c r="D359" s="31">
        <v>130526892</v>
      </c>
      <c r="E359" s="31">
        <v>7659250</v>
      </c>
      <c r="F359" s="32">
        <f t="shared" si="45"/>
        <v>1128060.4614091457</v>
      </c>
      <c r="G359" s="33">
        <f t="shared" si="46"/>
        <v>0.06081578392345918</v>
      </c>
      <c r="H359" s="8">
        <f t="shared" si="47"/>
        <v>17.041732806736952</v>
      </c>
      <c r="I359" s="8">
        <f t="shared" si="48"/>
        <v>466120.46140914585</v>
      </c>
      <c r="J359" s="8">
        <f t="shared" si="49"/>
        <v>466120.46140914585</v>
      </c>
      <c r="K359" s="8">
        <f t="shared" si="50"/>
        <v>0.08424252750941189</v>
      </c>
      <c r="L359" s="34">
        <f t="shared" si="51"/>
        <v>4504927.505884077</v>
      </c>
      <c r="M359" s="11">
        <f t="shared" si="52"/>
        <v>1664662.6506776754</v>
      </c>
      <c r="N359" s="35">
        <f t="shared" si="53"/>
        <v>6169590.156561753</v>
      </c>
    </row>
    <row r="360" spans="1:14" s="4" customFormat="1" ht="12.75">
      <c r="A360" s="29" t="s">
        <v>491</v>
      </c>
      <c r="B360" s="30" t="s">
        <v>93</v>
      </c>
      <c r="C360" s="83">
        <v>1474</v>
      </c>
      <c r="D360" s="31">
        <v>2364346</v>
      </c>
      <c r="E360" s="31">
        <v>184550</v>
      </c>
      <c r="F360" s="32">
        <f t="shared" si="45"/>
        <v>18884.020612300188</v>
      </c>
      <c r="G360" s="33">
        <f t="shared" si="46"/>
        <v>0.0010180717758064015</v>
      </c>
      <c r="H360" s="8">
        <f t="shared" si="47"/>
        <v>12.811411541587646</v>
      </c>
      <c r="I360" s="8">
        <f t="shared" si="48"/>
        <v>4144.02061230019</v>
      </c>
      <c r="J360" s="8">
        <f t="shared" si="49"/>
        <v>4144.02061230019</v>
      </c>
      <c r="K360" s="8">
        <f t="shared" si="50"/>
        <v>0.0007489539707737422</v>
      </c>
      <c r="L360" s="34">
        <f t="shared" si="51"/>
        <v>75413.6385311867</v>
      </c>
      <c r="M360" s="11">
        <f t="shared" si="52"/>
        <v>14799.59990616967</v>
      </c>
      <c r="N360" s="35">
        <f t="shared" si="53"/>
        <v>90213.23843735637</v>
      </c>
    </row>
    <row r="361" spans="1:14" s="4" customFormat="1" ht="12.75">
      <c r="A361" s="10" t="s">
        <v>490</v>
      </c>
      <c r="B361" s="30" t="s">
        <v>63</v>
      </c>
      <c r="C361" s="9">
        <v>9692</v>
      </c>
      <c r="D361" s="31">
        <v>11923649</v>
      </c>
      <c r="E361" s="31">
        <v>590350</v>
      </c>
      <c r="F361" s="32">
        <f t="shared" si="45"/>
        <v>195755.07090370118</v>
      </c>
      <c r="G361" s="33">
        <f t="shared" si="46"/>
        <v>0.010553510650598895</v>
      </c>
      <c r="H361" s="8">
        <f t="shared" si="47"/>
        <v>20.19759295333277</v>
      </c>
      <c r="I361" s="8">
        <f t="shared" si="48"/>
        <v>98835.0709037012</v>
      </c>
      <c r="J361" s="8">
        <f t="shared" si="49"/>
        <v>98835.0709037012</v>
      </c>
      <c r="K361" s="8">
        <f t="shared" si="50"/>
        <v>0.01786258460812627</v>
      </c>
      <c r="L361" s="34">
        <f t="shared" si="51"/>
        <v>781751.0084776576</v>
      </c>
      <c r="M361" s="11">
        <f t="shared" si="52"/>
        <v>352971.0981000137</v>
      </c>
      <c r="N361" s="35">
        <f t="shared" si="53"/>
        <v>1134722.1065776711</v>
      </c>
    </row>
    <row r="362" spans="1:14" s="4" customFormat="1" ht="12.75">
      <c r="A362" s="29" t="s">
        <v>503</v>
      </c>
      <c r="B362" s="30" t="s">
        <v>429</v>
      </c>
      <c r="C362" s="83">
        <v>832</v>
      </c>
      <c r="D362" s="31">
        <v>723170</v>
      </c>
      <c r="E362" s="31">
        <v>57500</v>
      </c>
      <c r="F362" s="32">
        <f t="shared" si="45"/>
        <v>10463.95547826087</v>
      </c>
      <c r="G362" s="33">
        <f t="shared" si="46"/>
        <v>0.0005641308042617393</v>
      </c>
      <c r="H362" s="8">
        <f t="shared" si="47"/>
        <v>12.576869565217391</v>
      </c>
      <c r="I362" s="8">
        <f t="shared" si="48"/>
        <v>2143.9554782608698</v>
      </c>
      <c r="J362" s="8">
        <f t="shared" si="49"/>
        <v>2143.9554782608698</v>
      </c>
      <c r="K362" s="8">
        <f t="shared" si="50"/>
        <v>0.0003874797253275048</v>
      </c>
      <c r="L362" s="34">
        <f t="shared" si="51"/>
        <v>41787.973665417216</v>
      </c>
      <c r="M362" s="11">
        <f t="shared" si="52"/>
        <v>7656.738772177478</v>
      </c>
      <c r="N362" s="35">
        <f t="shared" si="53"/>
        <v>49444.712437594695</v>
      </c>
    </row>
    <row r="363" spans="1:14" s="4" customFormat="1" ht="12.75">
      <c r="A363" s="29" t="s">
        <v>502</v>
      </c>
      <c r="B363" s="30" t="s">
        <v>388</v>
      </c>
      <c r="C363" s="83">
        <v>709</v>
      </c>
      <c r="D363" s="31">
        <v>681420</v>
      </c>
      <c r="E363" s="31">
        <v>46850</v>
      </c>
      <c r="F363" s="32">
        <f t="shared" si="45"/>
        <v>10312.204482390609</v>
      </c>
      <c r="G363" s="33">
        <f t="shared" si="46"/>
        <v>0.0005559496330473107</v>
      </c>
      <c r="H363" s="8">
        <f t="shared" si="47"/>
        <v>14.544717182497331</v>
      </c>
      <c r="I363" s="8">
        <f t="shared" si="48"/>
        <v>3222.204482390608</v>
      </c>
      <c r="J363" s="8">
        <f t="shared" si="49"/>
        <v>3222.204482390608</v>
      </c>
      <c r="K363" s="8">
        <f t="shared" si="50"/>
        <v>0.0005823530014711665</v>
      </c>
      <c r="L363" s="34">
        <f t="shared" si="51"/>
        <v>41181.95363481773</v>
      </c>
      <c r="M363" s="11">
        <f t="shared" si="52"/>
        <v>11507.504816386057</v>
      </c>
      <c r="N363" s="35">
        <f t="shared" si="53"/>
        <v>52689.45845120378</v>
      </c>
    </row>
    <row r="364" spans="1:14" s="4" customFormat="1" ht="12.75">
      <c r="A364" s="29" t="s">
        <v>494</v>
      </c>
      <c r="B364" s="30" t="s">
        <v>174</v>
      </c>
      <c r="C364" s="83">
        <v>1772</v>
      </c>
      <c r="D364" s="31">
        <v>1209559</v>
      </c>
      <c r="E364" s="31">
        <v>94200</v>
      </c>
      <c r="F364" s="32">
        <f t="shared" si="45"/>
        <v>22753.063142250532</v>
      </c>
      <c r="G364" s="33">
        <f t="shared" si="46"/>
        <v>0.0012266588706844582</v>
      </c>
      <c r="H364" s="8">
        <f t="shared" si="47"/>
        <v>12.840329087048833</v>
      </c>
      <c r="I364" s="8">
        <f t="shared" si="48"/>
        <v>5033.063142250531</v>
      </c>
      <c r="J364" s="8">
        <f t="shared" si="49"/>
        <v>5033.063142250531</v>
      </c>
      <c r="K364" s="8">
        <f t="shared" si="50"/>
        <v>0.0009096317268198088</v>
      </c>
      <c r="L364" s="34">
        <f t="shared" si="51"/>
        <v>90864.721793901</v>
      </c>
      <c r="M364" s="11">
        <f t="shared" si="52"/>
        <v>17974.65017106946</v>
      </c>
      <c r="N364" s="35">
        <f t="shared" si="53"/>
        <v>108839.37196497046</v>
      </c>
    </row>
    <row r="365" spans="1:14" s="4" customFormat="1" ht="12.75">
      <c r="A365" s="29" t="s">
        <v>492</v>
      </c>
      <c r="B365" s="30" t="s">
        <v>478</v>
      </c>
      <c r="C365" s="84">
        <v>1168</v>
      </c>
      <c r="D365" s="31">
        <v>5157313</v>
      </c>
      <c r="E365" s="31">
        <v>548800</v>
      </c>
      <c r="F365" s="32">
        <f t="shared" si="45"/>
        <v>10976.205510204081</v>
      </c>
      <c r="G365" s="33">
        <f t="shared" si="46"/>
        <v>0.0005917471318640097</v>
      </c>
      <c r="H365" s="8">
        <f t="shared" si="47"/>
        <v>9.397436224489796</v>
      </c>
      <c r="I365" s="8">
        <f t="shared" si="48"/>
        <v>-703.7944897959178</v>
      </c>
      <c r="J365" s="8">
        <f t="shared" si="49"/>
        <v>0</v>
      </c>
      <c r="K365" s="8">
        <f t="shared" si="50"/>
        <v>0</v>
      </c>
      <c r="L365" s="34">
        <f t="shared" si="51"/>
        <v>43833.652365926144</v>
      </c>
      <c r="M365" s="11">
        <f t="shared" si="52"/>
        <v>0</v>
      </c>
      <c r="N365" s="35">
        <f t="shared" si="53"/>
        <v>43833.652365926144</v>
      </c>
    </row>
    <row r="366" spans="1:14" s="4" customFormat="1" ht="12.75">
      <c r="A366" s="29" t="s">
        <v>492</v>
      </c>
      <c r="B366" s="30" t="s">
        <v>479</v>
      </c>
      <c r="C366" s="84">
        <v>189</v>
      </c>
      <c r="D366" s="31">
        <v>1069003</v>
      </c>
      <c r="E366" s="31">
        <v>189850</v>
      </c>
      <c r="F366" s="32">
        <f t="shared" si="45"/>
        <v>1064.2168396102186</v>
      </c>
      <c r="G366" s="33">
        <f t="shared" si="46"/>
        <v>5.7373858564809147E-05</v>
      </c>
      <c r="H366" s="8">
        <f t="shared" si="47"/>
        <v>5.630776929154596</v>
      </c>
      <c r="I366" s="8">
        <f t="shared" si="48"/>
        <v>-825.7831603897814</v>
      </c>
      <c r="J366" s="8">
        <f t="shared" si="49"/>
        <v>0</v>
      </c>
      <c r="K366" s="8">
        <f t="shared" si="50"/>
        <v>0</v>
      </c>
      <c r="L366" s="34">
        <f t="shared" si="51"/>
        <v>4249.966980489924</v>
      </c>
      <c r="M366" s="11">
        <f t="shared" si="52"/>
        <v>0</v>
      </c>
      <c r="N366" s="35">
        <f t="shared" si="53"/>
        <v>4249.966980489924</v>
      </c>
    </row>
    <row r="367" spans="1:14" s="4" customFormat="1" ht="12.75">
      <c r="A367" s="29" t="s">
        <v>491</v>
      </c>
      <c r="B367" s="30" t="s">
        <v>94</v>
      </c>
      <c r="C367" s="83">
        <v>4436</v>
      </c>
      <c r="D367" s="31">
        <v>10479522</v>
      </c>
      <c r="E367" s="31">
        <v>1009700</v>
      </c>
      <c r="F367" s="32">
        <f t="shared" si="45"/>
        <v>46040.56610082203</v>
      </c>
      <c r="G367" s="33">
        <f t="shared" si="46"/>
        <v>0.002482130360462815</v>
      </c>
      <c r="H367" s="8">
        <f t="shared" si="47"/>
        <v>10.378847182331386</v>
      </c>
      <c r="I367" s="8">
        <f t="shared" si="48"/>
        <v>1680.566100822028</v>
      </c>
      <c r="J367" s="8">
        <f t="shared" si="49"/>
        <v>1680.566100822028</v>
      </c>
      <c r="K367" s="8">
        <f t="shared" si="50"/>
        <v>0.00030373079000197453</v>
      </c>
      <c r="L367" s="34">
        <f t="shared" si="51"/>
        <v>183863.73754734424</v>
      </c>
      <c r="M367" s="11">
        <f t="shared" si="52"/>
        <v>6001.829680628027</v>
      </c>
      <c r="N367" s="35">
        <f t="shared" si="53"/>
        <v>189865.56722797226</v>
      </c>
    </row>
    <row r="368" spans="1:14" s="4" customFormat="1" ht="12.75">
      <c r="A368" s="29" t="s">
        <v>494</v>
      </c>
      <c r="B368" s="30" t="s">
        <v>175</v>
      </c>
      <c r="C368" s="83">
        <v>2598</v>
      </c>
      <c r="D368" s="31">
        <v>3719791</v>
      </c>
      <c r="E368" s="31">
        <v>266100</v>
      </c>
      <c r="F368" s="32">
        <f t="shared" si="45"/>
        <v>36317.237948139795</v>
      </c>
      <c r="G368" s="33">
        <f t="shared" si="46"/>
        <v>0.001957928117604544</v>
      </c>
      <c r="H368" s="8">
        <f t="shared" si="47"/>
        <v>13.978921458098458</v>
      </c>
      <c r="I368" s="8">
        <f t="shared" si="48"/>
        <v>10337.237948139795</v>
      </c>
      <c r="J368" s="8">
        <f t="shared" si="49"/>
        <v>10337.237948139795</v>
      </c>
      <c r="K368" s="8">
        <f t="shared" si="50"/>
        <v>0.001868261799932253</v>
      </c>
      <c r="L368" s="34">
        <f t="shared" si="51"/>
        <v>145033.47095947206</v>
      </c>
      <c r="M368" s="11">
        <f t="shared" si="52"/>
        <v>36917.52529252646</v>
      </c>
      <c r="N368" s="35">
        <f t="shared" si="53"/>
        <v>181950.99625199853</v>
      </c>
    </row>
    <row r="369" spans="1:14" s="4" customFormat="1" ht="12.75">
      <c r="A369" s="10" t="s">
        <v>490</v>
      </c>
      <c r="B369" s="30" t="s">
        <v>64</v>
      </c>
      <c r="C369" s="9">
        <v>161</v>
      </c>
      <c r="D369" s="31">
        <v>152142</v>
      </c>
      <c r="E369" s="31">
        <v>11050</v>
      </c>
      <c r="F369" s="32">
        <f t="shared" si="45"/>
        <v>2216.729592760181</v>
      </c>
      <c r="G369" s="33">
        <f t="shared" si="46"/>
        <v>0.00011950790985231126</v>
      </c>
      <c r="H369" s="8">
        <f t="shared" si="47"/>
        <v>13.768506787330317</v>
      </c>
      <c r="I369" s="8">
        <f t="shared" si="48"/>
        <v>606.729592760181</v>
      </c>
      <c r="J369" s="8">
        <f t="shared" si="49"/>
        <v>606.729592760181</v>
      </c>
      <c r="K369" s="8">
        <f t="shared" si="50"/>
        <v>0.0001096549897302383</v>
      </c>
      <c r="L369" s="34">
        <f t="shared" si="51"/>
        <v>8852.54510477038</v>
      </c>
      <c r="M369" s="11">
        <f t="shared" si="52"/>
        <v>2166.822046548614</v>
      </c>
      <c r="N369" s="35">
        <f t="shared" si="53"/>
        <v>11019.367151318993</v>
      </c>
    </row>
    <row r="370" spans="1:14" s="4" customFormat="1" ht="12.75">
      <c r="A370" s="29" t="s">
        <v>500</v>
      </c>
      <c r="B370" s="30" t="s">
        <v>337</v>
      </c>
      <c r="C370" s="83">
        <v>3411</v>
      </c>
      <c r="D370" s="31">
        <v>3729483</v>
      </c>
      <c r="E370" s="31">
        <v>262600</v>
      </c>
      <c r="F370" s="32">
        <f t="shared" si="45"/>
        <v>48443.51299695354</v>
      </c>
      <c r="G370" s="33">
        <f t="shared" si="46"/>
        <v>0.00261167758263221</v>
      </c>
      <c r="H370" s="8">
        <f t="shared" si="47"/>
        <v>14.202143945163748</v>
      </c>
      <c r="I370" s="8">
        <f t="shared" si="48"/>
        <v>14333.512996953543</v>
      </c>
      <c r="J370" s="8">
        <f t="shared" si="49"/>
        <v>14333.512996953543</v>
      </c>
      <c r="K370" s="8">
        <f t="shared" si="50"/>
        <v>0.002590513532278674</v>
      </c>
      <c r="L370" s="34">
        <f t="shared" si="51"/>
        <v>193459.9444333113</v>
      </c>
      <c r="M370" s="11">
        <f t="shared" si="52"/>
        <v>51189.47936097496</v>
      </c>
      <c r="N370" s="35">
        <f t="shared" si="53"/>
        <v>244649.42379428627</v>
      </c>
    </row>
    <row r="371" spans="1:14" s="4" customFormat="1" ht="12.75">
      <c r="A371" s="29" t="s">
        <v>501</v>
      </c>
      <c r="B371" s="30" t="s">
        <v>366</v>
      </c>
      <c r="C371" s="83">
        <v>488</v>
      </c>
      <c r="D371" s="31">
        <v>442363</v>
      </c>
      <c r="E371" s="31">
        <v>32900</v>
      </c>
      <c r="F371" s="32">
        <f t="shared" si="45"/>
        <v>6561.493738601824</v>
      </c>
      <c r="G371" s="33">
        <f t="shared" si="46"/>
        <v>0.0003537420192207294</v>
      </c>
      <c r="H371" s="8">
        <f t="shared" si="47"/>
        <v>13.445683890577508</v>
      </c>
      <c r="I371" s="8">
        <f t="shared" si="48"/>
        <v>1681.4937386018237</v>
      </c>
      <c r="J371" s="8">
        <f t="shared" si="49"/>
        <v>1681.4937386018237</v>
      </c>
      <c r="K371" s="8">
        <f t="shared" si="50"/>
        <v>0.0003038984431252615</v>
      </c>
      <c r="L371" s="34">
        <f t="shared" si="51"/>
        <v>26203.430253897077</v>
      </c>
      <c r="M371" s="11">
        <f t="shared" si="52"/>
        <v>6005.142566659066</v>
      </c>
      <c r="N371" s="35">
        <f t="shared" si="53"/>
        <v>32208.572820556143</v>
      </c>
    </row>
    <row r="372" spans="1:14" s="4" customFormat="1" ht="12.75">
      <c r="A372" s="29" t="s">
        <v>503</v>
      </c>
      <c r="B372" s="30" t="s">
        <v>430</v>
      </c>
      <c r="C372" s="83">
        <v>574</v>
      </c>
      <c r="D372" s="31">
        <v>544481</v>
      </c>
      <c r="E372" s="31">
        <v>50550</v>
      </c>
      <c r="F372" s="32">
        <f t="shared" si="45"/>
        <v>6182.632917903066</v>
      </c>
      <c r="G372" s="33">
        <f t="shared" si="46"/>
        <v>0.0003333169457455912</v>
      </c>
      <c r="H372" s="8">
        <f t="shared" si="47"/>
        <v>10.771137487636004</v>
      </c>
      <c r="I372" s="8">
        <f t="shared" si="48"/>
        <v>442.6329179030663</v>
      </c>
      <c r="J372" s="8">
        <f t="shared" si="49"/>
        <v>442.6329179030663</v>
      </c>
      <c r="K372" s="8">
        <f t="shared" si="50"/>
        <v>7.999759472109857E-05</v>
      </c>
      <c r="L372" s="34">
        <f t="shared" si="51"/>
        <v>24690.44350322626</v>
      </c>
      <c r="M372" s="11">
        <f t="shared" si="52"/>
        <v>1580.7812516235845</v>
      </c>
      <c r="N372" s="35">
        <f t="shared" si="53"/>
        <v>26271.22475484984</v>
      </c>
    </row>
    <row r="373" spans="1:14" s="4" customFormat="1" ht="12.75">
      <c r="A373" s="29" t="s">
        <v>495</v>
      </c>
      <c r="B373" s="30" t="s">
        <v>195</v>
      </c>
      <c r="C373" s="83">
        <v>7297</v>
      </c>
      <c r="D373" s="31">
        <v>13772266</v>
      </c>
      <c r="E373" s="31">
        <v>781150</v>
      </c>
      <c r="F373" s="32">
        <f t="shared" si="45"/>
        <v>128651.63541189273</v>
      </c>
      <c r="G373" s="33">
        <f t="shared" si="46"/>
        <v>0.006935842827817672</v>
      </c>
      <c r="H373" s="8">
        <f t="shared" si="47"/>
        <v>17.630757216923765</v>
      </c>
      <c r="I373" s="8">
        <f t="shared" si="48"/>
        <v>55681.63541189271</v>
      </c>
      <c r="J373" s="8">
        <f t="shared" si="49"/>
        <v>55681.63541189271</v>
      </c>
      <c r="K373" s="8">
        <f t="shared" si="50"/>
        <v>0.01006341083756461</v>
      </c>
      <c r="L373" s="34">
        <f t="shared" si="51"/>
        <v>513772.36493159726</v>
      </c>
      <c r="M373" s="11">
        <f t="shared" si="52"/>
        <v>198856.6185629596</v>
      </c>
      <c r="N373" s="35">
        <f t="shared" si="53"/>
        <v>712628.9834945569</v>
      </c>
    </row>
    <row r="374" spans="1:14" s="4" customFormat="1" ht="12.75">
      <c r="A374" s="29" t="s">
        <v>495</v>
      </c>
      <c r="B374" s="30" t="s">
        <v>196</v>
      </c>
      <c r="C374" s="83">
        <v>3330</v>
      </c>
      <c r="D374" s="31">
        <v>11420373</v>
      </c>
      <c r="E374" s="31">
        <v>990000</v>
      </c>
      <c r="F374" s="32">
        <f t="shared" si="45"/>
        <v>38413.98190909091</v>
      </c>
      <c r="G374" s="33">
        <f t="shared" si="46"/>
        <v>0.002070967384589163</v>
      </c>
      <c r="H374" s="8">
        <f t="shared" si="47"/>
        <v>11.535730303030302</v>
      </c>
      <c r="I374" s="8">
        <f t="shared" si="48"/>
        <v>5113.981909090907</v>
      </c>
      <c r="J374" s="8">
        <f t="shared" si="49"/>
        <v>5113.981909090907</v>
      </c>
      <c r="K374" s="8">
        <f t="shared" si="50"/>
        <v>0.0009242562756348725</v>
      </c>
      <c r="L374" s="34">
        <f t="shared" si="51"/>
        <v>153406.85152338768</v>
      </c>
      <c r="M374" s="11">
        <f t="shared" si="52"/>
        <v>18263.636516982802</v>
      </c>
      <c r="N374" s="35">
        <f t="shared" si="53"/>
        <v>171670.4880403705</v>
      </c>
    </row>
    <row r="375" spans="1:14" s="4" customFormat="1" ht="12.75">
      <c r="A375" s="29" t="s">
        <v>494</v>
      </c>
      <c r="B375" s="30" t="s">
        <v>176</v>
      </c>
      <c r="C375" s="83">
        <v>1010</v>
      </c>
      <c r="D375" s="31">
        <v>2241825</v>
      </c>
      <c r="E375" s="31">
        <v>307950</v>
      </c>
      <c r="F375" s="32">
        <f t="shared" si="45"/>
        <v>7352.632732586459</v>
      </c>
      <c r="G375" s="33">
        <f t="shared" si="46"/>
        <v>0.0003963937562131685</v>
      </c>
      <c r="H375" s="8">
        <f t="shared" si="47"/>
        <v>7.279834388699464</v>
      </c>
      <c r="I375" s="8">
        <f t="shared" si="48"/>
        <v>-2747.3672674135414</v>
      </c>
      <c r="J375" s="8">
        <f t="shared" si="49"/>
        <v>0</v>
      </c>
      <c r="K375" s="8">
        <f t="shared" si="50"/>
        <v>0</v>
      </c>
      <c r="L375" s="34">
        <f t="shared" si="51"/>
        <v>29362.856487599787</v>
      </c>
      <c r="M375" s="11">
        <f t="shared" si="52"/>
        <v>0</v>
      </c>
      <c r="N375" s="35">
        <f t="shared" si="53"/>
        <v>29362.856487599787</v>
      </c>
    </row>
    <row r="376" spans="1:14" s="4" customFormat="1" ht="12.75">
      <c r="A376" s="29" t="s">
        <v>503</v>
      </c>
      <c r="B376" s="30" t="s">
        <v>431</v>
      </c>
      <c r="C376" s="83">
        <v>303</v>
      </c>
      <c r="D376" s="31">
        <v>636474</v>
      </c>
      <c r="E376" s="31">
        <v>78900</v>
      </c>
      <c r="F376" s="32">
        <f t="shared" si="45"/>
        <v>2444.2537642585553</v>
      </c>
      <c r="G376" s="33">
        <f t="shared" si="46"/>
        <v>0.00013177415029293825</v>
      </c>
      <c r="H376" s="8">
        <f t="shared" si="47"/>
        <v>8.06684410646388</v>
      </c>
      <c r="I376" s="8">
        <f t="shared" si="48"/>
        <v>-585.7462357414446</v>
      </c>
      <c r="J376" s="8">
        <f t="shared" si="49"/>
        <v>0</v>
      </c>
      <c r="K376" s="8">
        <f t="shared" si="50"/>
        <v>0</v>
      </c>
      <c r="L376" s="34">
        <f t="shared" si="51"/>
        <v>9761.16652489899</v>
      </c>
      <c r="M376" s="11">
        <f t="shared" si="52"/>
        <v>0</v>
      </c>
      <c r="N376" s="35">
        <f t="shared" si="53"/>
        <v>9761.16652489899</v>
      </c>
    </row>
    <row r="377" spans="1:14" s="4" customFormat="1" ht="12.75">
      <c r="A377" s="29" t="s">
        <v>497</v>
      </c>
      <c r="B377" s="30" t="s">
        <v>245</v>
      </c>
      <c r="C377" s="83">
        <v>369</v>
      </c>
      <c r="D377" s="31">
        <v>671424</v>
      </c>
      <c r="E377" s="31">
        <v>49250</v>
      </c>
      <c r="F377" s="32">
        <f t="shared" si="45"/>
        <v>5030.567634517766</v>
      </c>
      <c r="G377" s="33">
        <f t="shared" si="46"/>
        <v>0.0002712070183640773</v>
      </c>
      <c r="H377" s="8">
        <f t="shared" si="47"/>
        <v>13.63297461928934</v>
      </c>
      <c r="I377" s="8">
        <f t="shared" si="48"/>
        <v>1340.5676345177667</v>
      </c>
      <c r="J377" s="8">
        <f t="shared" si="49"/>
        <v>1340.5676345177667</v>
      </c>
      <c r="K377" s="8">
        <f t="shared" si="50"/>
        <v>0.0002422824466612748</v>
      </c>
      <c r="L377" s="34">
        <f t="shared" si="51"/>
        <v>20089.652356612198</v>
      </c>
      <c r="M377" s="11">
        <f t="shared" si="52"/>
        <v>4787.5883095598</v>
      </c>
      <c r="N377" s="35">
        <f t="shared" si="53"/>
        <v>24877.240666171998</v>
      </c>
    </row>
    <row r="378" spans="1:14" s="4" customFormat="1" ht="12.75">
      <c r="A378" s="29" t="s">
        <v>497</v>
      </c>
      <c r="B378" s="30" t="s">
        <v>246</v>
      </c>
      <c r="C378" s="83">
        <v>5841</v>
      </c>
      <c r="D378" s="31">
        <v>11400133.54</v>
      </c>
      <c r="E378" s="31">
        <v>594900</v>
      </c>
      <c r="F378" s="32">
        <f t="shared" si="45"/>
        <v>111931.71962874431</v>
      </c>
      <c r="G378" s="33">
        <f t="shared" si="46"/>
        <v>0.006034441865482566</v>
      </c>
      <c r="H378" s="8">
        <f t="shared" si="47"/>
        <v>19.163108993108082</v>
      </c>
      <c r="I378" s="8">
        <f t="shared" si="48"/>
        <v>53521.71962874431</v>
      </c>
      <c r="J378" s="8">
        <f t="shared" si="49"/>
        <v>53521.71962874431</v>
      </c>
      <c r="K378" s="8">
        <f t="shared" si="50"/>
        <v>0.009673046586594352</v>
      </c>
      <c r="L378" s="34">
        <f t="shared" si="51"/>
        <v>447001.1136695149</v>
      </c>
      <c r="M378" s="11">
        <f t="shared" si="52"/>
        <v>191142.88052634438</v>
      </c>
      <c r="N378" s="35">
        <f t="shared" si="53"/>
        <v>638143.9941958593</v>
      </c>
    </row>
    <row r="379" spans="1:14" s="4" customFormat="1" ht="12.75">
      <c r="A379" s="10" t="s">
        <v>489</v>
      </c>
      <c r="B379" s="30" t="s">
        <v>11</v>
      </c>
      <c r="C379" s="9">
        <v>4876</v>
      </c>
      <c r="D379" s="31">
        <v>4013559.77</v>
      </c>
      <c r="E379" s="31">
        <v>290100</v>
      </c>
      <c r="F379" s="32">
        <f t="shared" si="45"/>
        <v>67459.90154608755</v>
      </c>
      <c r="G379" s="33">
        <f t="shared" si="46"/>
        <v>0.0036368855538113525</v>
      </c>
      <c r="H379" s="8">
        <f t="shared" si="47"/>
        <v>13.835090554981042</v>
      </c>
      <c r="I379" s="8">
        <f t="shared" si="48"/>
        <v>18699.90154608756</v>
      </c>
      <c r="J379" s="8">
        <f t="shared" si="49"/>
        <v>18699.90154608756</v>
      </c>
      <c r="K379" s="8">
        <f t="shared" si="50"/>
        <v>0.0033796563353111478</v>
      </c>
      <c r="L379" s="34">
        <f t="shared" si="51"/>
        <v>269402.196438633</v>
      </c>
      <c r="M379" s="11">
        <f t="shared" si="52"/>
        <v>66783.22505091147</v>
      </c>
      <c r="N379" s="35">
        <f t="shared" si="53"/>
        <v>336185.4214895445</v>
      </c>
    </row>
    <row r="380" spans="1:14" s="4" customFormat="1" ht="12.75">
      <c r="A380" s="29" t="s">
        <v>504</v>
      </c>
      <c r="B380" s="30" t="s">
        <v>462</v>
      </c>
      <c r="C380" s="83">
        <v>18482</v>
      </c>
      <c r="D380" s="31">
        <v>28256627</v>
      </c>
      <c r="E380" s="31">
        <v>2031850</v>
      </c>
      <c r="F380" s="32">
        <f t="shared" si="45"/>
        <v>257026.34555405172</v>
      </c>
      <c r="G380" s="33">
        <f t="shared" si="46"/>
        <v>0.013856756112456396</v>
      </c>
      <c r="H380" s="8">
        <f t="shared" si="47"/>
        <v>13.90684696212811</v>
      </c>
      <c r="I380" s="8">
        <f t="shared" si="48"/>
        <v>72206.34555405173</v>
      </c>
      <c r="J380" s="8">
        <f t="shared" si="49"/>
        <v>72206.34555405173</v>
      </c>
      <c r="K380" s="8">
        <f t="shared" si="50"/>
        <v>0.013049942140068325</v>
      </c>
      <c r="L380" s="34">
        <f t="shared" si="51"/>
        <v>1026438.824366658</v>
      </c>
      <c r="M380" s="11">
        <f t="shared" si="52"/>
        <v>257871.55153493438</v>
      </c>
      <c r="N380" s="35">
        <f t="shared" si="53"/>
        <v>1284310.3759015924</v>
      </c>
    </row>
    <row r="381" spans="1:14" s="4" customFormat="1" ht="12.75">
      <c r="A381" s="10" t="s">
        <v>490</v>
      </c>
      <c r="B381" s="30" t="s">
        <v>510</v>
      </c>
      <c r="C381" s="9">
        <v>747</v>
      </c>
      <c r="D381" s="31">
        <v>861572.25</v>
      </c>
      <c r="E381" s="31">
        <v>64900</v>
      </c>
      <c r="F381" s="32">
        <f t="shared" si="45"/>
        <v>9916.709872881356</v>
      </c>
      <c r="G381" s="33">
        <f t="shared" si="46"/>
        <v>0.000534627801871026</v>
      </c>
      <c r="H381" s="8">
        <f t="shared" si="47"/>
        <v>13.275381355932204</v>
      </c>
      <c r="I381" s="8">
        <f t="shared" si="48"/>
        <v>2446.709872881356</v>
      </c>
      <c r="J381" s="8">
        <f t="shared" si="49"/>
        <v>2446.709872881356</v>
      </c>
      <c r="K381" s="8">
        <f t="shared" si="50"/>
        <v>0.00044219690152763814</v>
      </c>
      <c r="L381" s="34">
        <f t="shared" si="51"/>
        <v>39602.53958232848</v>
      </c>
      <c r="M381" s="11">
        <f t="shared" si="52"/>
        <v>8737.969858943423</v>
      </c>
      <c r="N381" s="35">
        <f t="shared" si="53"/>
        <v>48340.509441271905</v>
      </c>
    </row>
    <row r="382" spans="1:14" s="4" customFormat="1" ht="12.75">
      <c r="A382" s="29" t="s">
        <v>501</v>
      </c>
      <c r="B382" s="30" t="s">
        <v>511</v>
      </c>
      <c r="C382" s="83">
        <v>2005</v>
      </c>
      <c r="D382" s="31">
        <v>1964087</v>
      </c>
      <c r="E382" s="31">
        <v>151700</v>
      </c>
      <c r="F382" s="32">
        <f t="shared" si="45"/>
        <v>25959.093177323666</v>
      </c>
      <c r="G382" s="33">
        <f t="shared" si="46"/>
        <v>0.001399501760347985</v>
      </c>
      <c r="H382" s="8">
        <f t="shared" si="47"/>
        <v>12.947178642056691</v>
      </c>
      <c r="I382" s="8">
        <f t="shared" si="48"/>
        <v>5909.093177323666</v>
      </c>
      <c r="J382" s="8">
        <f t="shared" si="49"/>
        <v>5909.093177323666</v>
      </c>
      <c r="K382" s="8">
        <f t="shared" si="50"/>
        <v>0.001067957718572274</v>
      </c>
      <c r="L382" s="34">
        <f t="shared" si="51"/>
        <v>103668.05404760812</v>
      </c>
      <c r="M382" s="11">
        <f t="shared" si="52"/>
        <v>21103.228727456964</v>
      </c>
      <c r="N382" s="35">
        <f t="shared" si="53"/>
        <v>124771.28277506509</v>
      </c>
    </row>
    <row r="383" spans="1:14" s="4" customFormat="1" ht="12.75">
      <c r="A383" s="10" t="s">
        <v>490</v>
      </c>
      <c r="B383" s="30" t="s">
        <v>512</v>
      </c>
      <c r="C383" s="9">
        <v>485</v>
      </c>
      <c r="D383" s="31">
        <v>333317</v>
      </c>
      <c r="E383" s="31">
        <v>28900</v>
      </c>
      <c r="F383" s="32">
        <f t="shared" si="45"/>
        <v>5593.728200692041</v>
      </c>
      <c r="G383" s="33">
        <f t="shared" si="46"/>
        <v>0.00030156802513483545</v>
      </c>
      <c r="H383" s="8">
        <f t="shared" si="47"/>
        <v>11.533460207612457</v>
      </c>
      <c r="I383" s="8">
        <f t="shared" si="48"/>
        <v>743.7282006920416</v>
      </c>
      <c r="J383" s="8">
        <f t="shared" si="49"/>
        <v>743.7282006920416</v>
      </c>
      <c r="K383" s="8">
        <f t="shared" si="50"/>
        <v>0.00013441491758785806</v>
      </c>
      <c r="L383" s="34">
        <f t="shared" si="51"/>
        <v>22338.64309033456</v>
      </c>
      <c r="M383" s="11">
        <f t="shared" si="52"/>
        <v>2656.0871286468264</v>
      </c>
      <c r="N383" s="35">
        <f t="shared" si="53"/>
        <v>24994.730218981385</v>
      </c>
    </row>
    <row r="384" spans="1:14" s="4" customFormat="1" ht="12.75">
      <c r="A384" s="29" t="s">
        <v>495</v>
      </c>
      <c r="B384" s="30" t="s">
        <v>513</v>
      </c>
      <c r="C384" s="83">
        <v>2591</v>
      </c>
      <c r="D384" s="31">
        <v>6544371</v>
      </c>
      <c r="E384" s="31">
        <v>861650</v>
      </c>
      <c r="F384" s="32">
        <f t="shared" si="45"/>
        <v>19679.06372773168</v>
      </c>
      <c r="G384" s="33">
        <f t="shared" si="46"/>
        <v>0.0010609339910617045</v>
      </c>
      <c r="H384" s="8">
        <f t="shared" si="47"/>
        <v>7.595161608541751</v>
      </c>
      <c r="I384" s="8">
        <f t="shared" si="48"/>
        <v>-6230.936272268323</v>
      </c>
      <c r="J384" s="8">
        <f t="shared" si="49"/>
        <v>0</v>
      </c>
      <c r="K384" s="8">
        <f t="shared" si="50"/>
        <v>0</v>
      </c>
      <c r="L384" s="34">
        <f t="shared" si="51"/>
        <v>78588.65593636817</v>
      </c>
      <c r="M384" s="11">
        <f t="shared" si="52"/>
        <v>0</v>
      </c>
      <c r="N384" s="35">
        <f t="shared" si="53"/>
        <v>78588.65593636817</v>
      </c>
    </row>
    <row r="385" spans="1:14" s="4" customFormat="1" ht="12.75">
      <c r="A385" s="10" t="s">
        <v>490</v>
      </c>
      <c r="B385" s="30" t="s">
        <v>514</v>
      </c>
      <c r="C385" s="9">
        <v>267</v>
      </c>
      <c r="D385" s="31">
        <v>160096</v>
      </c>
      <c r="E385" s="31">
        <v>16550</v>
      </c>
      <c r="F385" s="32">
        <f t="shared" si="45"/>
        <v>2582.8176435045316</v>
      </c>
      <c r="G385" s="33">
        <f t="shared" si="46"/>
        <v>0.0001392443801503813</v>
      </c>
      <c r="H385" s="8">
        <f t="shared" si="47"/>
        <v>9.673474320241692</v>
      </c>
      <c r="I385" s="8">
        <f t="shared" si="48"/>
        <v>-87.18235649546837</v>
      </c>
      <c r="J385" s="8">
        <f t="shared" si="49"/>
        <v>0</v>
      </c>
      <c r="K385" s="8">
        <f t="shared" si="50"/>
        <v>0</v>
      </c>
      <c r="L385" s="34">
        <f t="shared" si="51"/>
        <v>10314.523594215503</v>
      </c>
      <c r="M385" s="11">
        <f t="shared" si="52"/>
        <v>0</v>
      </c>
      <c r="N385" s="35">
        <f t="shared" si="53"/>
        <v>10314.523594215503</v>
      </c>
    </row>
    <row r="386" spans="1:14" s="4" customFormat="1" ht="12.75">
      <c r="A386" s="29" t="s">
        <v>492</v>
      </c>
      <c r="B386" s="30" t="s">
        <v>115</v>
      </c>
      <c r="C386" s="84">
        <v>133</v>
      </c>
      <c r="D386" s="31">
        <v>458583</v>
      </c>
      <c r="E386" s="31">
        <v>125000</v>
      </c>
      <c r="F386" s="32">
        <f t="shared" si="45"/>
        <v>487.932312</v>
      </c>
      <c r="G386" s="33">
        <f t="shared" si="46"/>
        <v>2.63053152477287E-05</v>
      </c>
      <c r="H386" s="8">
        <f t="shared" si="47"/>
        <v>3.668664</v>
      </c>
      <c r="I386" s="8">
        <f t="shared" si="48"/>
        <v>-842.0676880000001</v>
      </c>
      <c r="J386" s="8">
        <f t="shared" si="49"/>
        <v>0</v>
      </c>
      <c r="K386" s="8">
        <f t="shared" si="50"/>
        <v>0</v>
      </c>
      <c r="L386" s="34">
        <f t="shared" si="51"/>
        <v>1948.5654967399523</v>
      </c>
      <c r="M386" s="11">
        <f t="shared" si="52"/>
        <v>0</v>
      </c>
      <c r="N386" s="35">
        <f t="shared" si="53"/>
        <v>1948.5654967399523</v>
      </c>
    </row>
    <row r="387" spans="1:14" s="4" customFormat="1" ht="12.75">
      <c r="A387" s="29" t="s">
        <v>504</v>
      </c>
      <c r="B387" s="30" t="s">
        <v>463</v>
      </c>
      <c r="C387" s="83">
        <v>20798</v>
      </c>
      <c r="D387" s="31">
        <v>23375293</v>
      </c>
      <c r="E387" s="31">
        <v>1461650</v>
      </c>
      <c r="F387" s="32">
        <f t="shared" si="45"/>
        <v>332609.9571128519</v>
      </c>
      <c r="G387" s="33">
        <f t="shared" si="46"/>
        <v>0.01793160559612025</v>
      </c>
      <c r="H387" s="8">
        <f t="shared" si="47"/>
        <v>15.992401053603803</v>
      </c>
      <c r="I387" s="8">
        <f t="shared" si="48"/>
        <v>124629.9571128519</v>
      </c>
      <c r="J387" s="8">
        <f t="shared" si="49"/>
        <v>124629.9571128519</v>
      </c>
      <c r="K387" s="8">
        <f t="shared" si="50"/>
        <v>0.022524526296991785</v>
      </c>
      <c r="L387" s="34">
        <f t="shared" si="51"/>
        <v>1328283.1867512364</v>
      </c>
      <c r="M387" s="11">
        <f t="shared" si="52"/>
        <v>445092.74305213825</v>
      </c>
      <c r="N387" s="35">
        <f t="shared" si="53"/>
        <v>1773375.9298033747</v>
      </c>
    </row>
    <row r="388" spans="1:14" s="4" customFormat="1" ht="12.75">
      <c r="A388" s="29" t="s">
        <v>499</v>
      </c>
      <c r="B388" s="30" t="s">
        <v>326</v>
      </c>
      <c r="C388" s="83">
        <v>1343</v>
      </c>
      <c r="D388" s="31">
        <v>1207835</v>
      </c>
      <c r="E388" s="31">
        <v>83350</v>
      </c>
      <c r="F388" s="32">
        <f t="shared" si="45"/>
        <v>19461.576544691063</v>
      </c>
      <c r="G388" s="33">
        <f t="shared" si="46"/>
        <v>0.0010492088628594471</v>
      </c>
      <c r="H388" s="8">
        <f t="shared" si="47"/>
        <v>14.49112177564487</v>
      </c>
      <c r="I388" s="8">
        <f t="shared" si="48"/>
        <v>6031.576544691061</v>
      </c>
      <c r="J388" s="8">
        <f t="shared" si="49"/>
        <v>6031.576544691061</v>
      </c>
      <c r="K388" s="8">
        <f t="shared" si="50"/>
        <v>0.0010900942890495697</v>
      </c>
      <c r="L388" s="34">
        <f t="shared" si="51"/>
        <v>77720.11739027553</v>
      </c>
      <c r="M388" s="11">
        <f t="shared" si="52"/>
        <v>21540.655323940922</v>
      </c>
      <c r="N388" s="35">
        <f t="shared" si="53"/>
        <v>99260.77271421645</v>
      </c>
    </row>
    <row r="389" spans="1:14" s="4" customFormat="1" ht="12.75">
      <c r="A389" s="29" t="s">
        <v>491</v>
      </c>
      <c r="B389" s="30" t="s">
        <v>95</v>
      </c>
      <c r="C389" s="83">
        <v>18919</v>
      </c>
      <c r="D389" s="31">
        <v>44196173</v>
      </c>
      <c r="E389" s="31">
        <v>3556750</v>
      </c>
      <c r="F389" s="32">
        <f t="shared" si="45"/>
        <v>235087.4807020454</v>
      </c>
      <c r="G389" s="33">
        <f t="shared" si="46"/>
        <v>0.01267399214721742</v>
      </c>
      <c r="H389" s="8">
        <f t="shared" si="47"/>
        <v>12.425999297111126</v>
      </c>
      <c r="I389" s="8">
        <f t="shared" si="48"/>
        <v>45897.48070204539</v>
      </c>
      <c r="J389" s="8">
        <f t="shared" si="49"/>
        <v>45897.48070204539</v>
      </c>
      <c r="K389" s="8">
        <f t="shared" si="50"/>
        <v>0.0082951084553674</v>
      </c>
      <c r="L389" s="34">
        <f t="shared" si="51"/>
        <v>938825.6164751085</v>
      </c>
      <c r="M389" s="11">
        <f t="shared" si="52"/>
        <v>163914.32732627774</v>
      </c>
      <c r="N389" s="35">
        <f t="shared" si="53"/>
        <v>1102739.9438013863</v>
      </c>
    </row>
    <row r="390" spans="1:14" s="4" customFormat="1" ht="12.75">
      <c r="A390" s="29" t="s">
        <v>502</v>
      </c>
      <c r="B390" s="30" t="s">
        <v>389</v>
      </c>
      <c r="C390" s="83">
        <v>1392</v>
      </c>
      <c r="D390" s="31">
        <v>2243630.13</v>
      </c>
      <c r="E390" s="31">
        <v>194600</v>
      </c>
      <c r="F390" s="32">
        <f t="shared" si="45"/>
        <v>16048.988391366907</v>
      </c>
      <c r="G390" s="33">
        <f t="shared" si="46"/>
        <v>0.0008652300506838431</v>
      </c>
      <c r="H390" s="8">
        <f t="shared" si="47"/>
        <v>11.529445683453236</v>
      </c>
      <c r="I390" s="8">
        <f t="shared" si="48"/>
        <v>2128.9883913669046</v>
      </c>
      <c r="J390" s="8">
        <f t="shared" si="49"/>
        <v>2128.9883913669046</v>
      </c>
      <c r="K390" s="8">
        <f t="shared" si="50"/>
        <v>0.0003847747052011863</v>
      </c>
      <c r="L390" s="34">
        <f t="shared" si="51"/>
        <v>64091.89198561948</v>
      </c>
      <c r="M390" s="11">
        <f t="shared" si="52"/>
        <v>7603.286601323383</v>
      </c>
      <c r="N390" s="35">
        <f t="shared" si="53"/>
        <v>71695.17858694286</v>
      </c>
    </row>
    <row r="391" spans="1:14" s="4" customFormat="1" ht="12.75">
      <c r="A391" s="29" t="s">
        <v>502</v>
      </c>
      <c r="B391" s="30" t="s">
        <v>390</v>
      </c>
      <c r="C391" s="83">
        <v>2615</v>
      </c>
      <c r="D391" s="31">
        <v>4046505.13</v>
      </c>
      <c r="E391" s="31">
        <v>280450</v>
      </c>
      <c r="F391" s="32">
        <f aca="true" t="shared" si="54" ref="F391:F454">(C391*D391)/E391</f>
        <v>37730.828721518985</v>
      </c>
      <c r="G391" s="33">
        <f aca="true" t="shared" si="55" ref="G391:G454">F391/$F$500</f>
        <v>0.0020341373581293245</v>
      </c>
      <c r="H391" s="8">
        <f aca="true" t="shared" si="56" ref="H391:H454">D391/E391</f>
        <v>14.428615189873417</v>
      </c>
      <c r="I391" s="8">
        <f aca="true" t="shared" si="57" ref="I391:I443">(H391-10)*C391</f>
        <v>11580.828721518987</v>
      </c>
      <c r="J391" s="8">
        <f aca="true" t="shared" si="58" ref="J391:J442">IF(I391&gt;0,I391,0)</f>
        <v>11580.828721518987</v>
      </c>
      <c r="K391" s="8">
        <f aca="true" t="shared" si="59" ref="K391:K442">J391/$J$500</f>
        <v>0.0020930174985345712</v>
      </c>
      <c r="L391" s="34">
        <f aca="true" t="shared" si="60" ref="L391:L454">$B$509*G391</f>
        <v>150678.66833577666</v>
      </c>
      <c r="M391" s="11">
        <f aca="true" t="shared" si="61" ref="M391:M454">$G$509*K391</f>
        <v>41358.77875501839</v>
      </c>
      <c r="N391" s="35">
        <f aca="true" t="shared" si="62" ref="N391:N454">L391+M391</f>
        <v>192037.44709079506</v>
      </c>
    </row>
    <row r="392" spans="1:14" s="4" customFormat="1" ht="12.75">
      <c r="A392" s="29" t="s">
        <v>491</v>
      </c>
      <c r="B392" s="30" t="s">
        <v>96</v>
      </c>
      <c r="C392" s="83">
        <v>1719</v>
      </c>
      <c r="D392" s="31">
        <v>4663545</v>
      </c>
      <c r="E392" s="31">
        <v>385250</v>
      </c>
      <c r="F392" s="32">
        <f t="shared" si="54"/>
        <v>20808.913316028553</v>
      </c>
      <c r="G392" s="33">
        <f t="shared" si="55"/>
        <v>0.001121846230058219</v>
      </c>
      <c r="H392" s="8">
        <f t="shared" si="56"/>
        <v>12.105243348475016</v>
      </c>
      <c r="I392" s="8">
        <f t="shared" si="57"/>
        <v>3618.913316028552</v>
      </c>
      <c r="J392" s="8">
        <f t="shared" si="58"/>
        <v>3618.913316028552</v>
      </c>
      <c r="K392" s="8">
        <f t="shared" si="59"/>
        <v>0.0006540506796420382</v>
      </c>
      <c r="L392" s="34">
        <f t="shared" si="60"/>
        <v>83100.72834911123</v>
      </c>
      <c r="M392" s="11">
        <f t="shared" si="61"/>
        <v>12924.276730999181</v>
      </c>
      <c r="N392" s="35">
        <f t="shared" si="62"/>
        <v>96025.00508011041</v>
      </c>
    </row>
    <row r="393" spans="1:14" s="4" customFormat="1" ht="12.75">
      <c r="A393" s="29" t="s">
        <v>499</v>
      </c>
      <c r="B393" s="30" t="s">
        <v>327</v>
      </c>
      <c r="C393" s="83">
        <v>630</v>
      </c>
      <c r="D393" s="31">
        <v>766151</v>
      </c>
      <c r="E393" s="31">
        <v>71500</v>
      </c>
      <c r="F393" s="32">
        <f t="shared" si="54"/>
        <v>6750.701118881119</v>
      </c>
      <c r="G393" s="33">
        <f t="shared" si="55"/>
        <v>0.00036394253200301</v>
      </c>
      <c r="H393" s="8">
        <f t="shared" si="56"/>
        <v>10.7153986013986</v>
      </c>
      <c r="I393" s="8">
        <f t="shared" si="57"/>
        <v>450.7011188811184</v>
      </c>
      <c r="J393" s="8">
        <f t="shared" si="58"/>
        <v>450.7011188811184</v>
      </c>
      <c r="K393" s="8">
        <f t="shared" si="59"/>
        <v>8.1455770662979E-05</v>
      </c>
      <c r="L393" s="34">
        <f t="shared" si="60"/>
        <v>26959.032955078284</v>
      </c>
      <c r="M393" s="11">
        <f t="shared" si="61"/>
        <v>1609.5953328285186</v>
      </c>
      <c r="N393" s="35">
        <f t="shared" si="62"/>
        <v>28568.628287906802</v>
      </c>
    </row>
    <row r="394" spans="1:14" s="4" customFormat="1" ht="12.75">
      <c r="A394" s="29" t="s">
        <v>498</v>
      </c>
      <c r="B394" s="30" t="s">
        <v>303</v>
      </c>
      <c r="C394" s="83">
        <v>35</v>
      </c>
      <c r="D394" s="31">
        <v>76842</v>
      </c>
      <c r="E394" s="31">
        <v>10550</v>
      </c>
      <c r="F394" s="32">
        <f t="shared" si="54"/>
        <v>254.9260663507109</v>
      </c>
      <c r="G394" s="33">
        <f t="shared" si="55"/>
        <v>1.3743526254147426E-05</v>
      </c>
      <c r="H394" s="8">
        <f t="shared" si="56"/>
        <v>7.283601895734598</v>
      </c>
      <c r="I394" s="8">
        <f t="shared" si="57"/>
        <v>-95.07393364928909</v>
      </c>
      <c r="J394" s="8">
        <f t="shared" si="58"/>
        <v>0</v>
      </c>
      <c r="K394" s="8">
        <f t="shared" si="59"/>
        <v>0</v>
      </c>
      <c r="L394" s="34">
        <f t="shared" si="60"/>
        <v>1018.0513257556819</v>
      </c>
      <c r="M394" s="11">
        <f t="shared" si="61"/>
        <v>0</v>
      </c>
      <c r="N394" s="35">
        <f t="shared" si="62"/>
        <v>1018.0513257556819</v>
      </c>
    </row>
    <row r="395" spans="1:14" s="4" customFormat="1" ht="12.75">
      <c r="A395" s="29" t="s">
        <v>493</v>
      </c>
      <c r="B395" s="30" t="s">
        <v>145</v>
      </c>
      <c r="C395" s="83">
        <v>1196</v>
      </c>
      <c r="D395" s="31">
        <v>2106254</v>
      </c>
      <c r="E395" s="31">
        <v>230500</v>
      </c>
      <c r="F395" s="32">
        <f t="shared" si="54"/>
        <v>10928.762620390455</v>
      </c>
      <c r="G395" s="33">
        <f t="shared" si="55"/>
        <v>0.0005891893996906777</v>
      </c>
      <c r="H395" s="8">
        <f t="shared" si="56"/>
        <v>9.137761388286334</v>
      </c>
      <c r="I395" s="8">
        <f t="shared" si="57"/>
        <v>-1031.2373796095446</v>
      </c>
      <c r="J395" s="8">
        <f t="shared" si="58"/>
        <v>0</v>
      </c>
      <c r="K395" s="8">
        <f t="shared" si="59"/>
        <v>0</v>
      </c>
      <c r="L395" s="34">
        <f t="shared" si="60"/>
        <v>43644.18842618923</v>
      </c>
      <c r="M395" s="11">
        <f t="shared" si="61"/>
        <v>0</v>
      </c>
      <c r="N395" s="35">
        <f t="shared" si="62"/>
        <v>43644.18842618923</v>
      </c>
    </row>
    <row r="396" spans="1:14" s="4" customFormat="1" ht="12.75">
      <c r="A396" s="29" t="s">
        <v>504</v>
      </c>
      <c r="B396" s="30" t="s">
        <v>464</v>
      </c>
      <c r="C396" s="83">
        <v>2668</v>
      </c>
      <c r="D396" s="31">
        <v>4478234</v>
      </c>
      <c r="E396" s="31">
        <v>501950</v>
      </c>
      <c r="F396" s="32">
        <f t="shared" si="54"/>
        <v>23803.02482717402</v>
      </c>
      <c r="G396" s="33">
        <f t="shared" si="55"/>
        <v>0.0012832642080246686</v>
      </c>
      <c r="H396" s="8">
        <f t="shared" si="56"/>
        <v>8.92167347345353</v>
      </c>
      <c r="I396" s="8">
        <f t="shared" si="57"/>
        <v>-2876.97517282598</v>
      </c>
      <c r="J396" s="8">
        <f t="shared" si="58"/>
        <v>0</v>
      </c>
      <c r="K396" s="8">
        <f t="shared" si="59"/>
        <v>0</v>
      </c>
      <c r="L396" s="34">
        <f t="shared" si="60"/>
        <v>95057.76058601293</v>
      </c>
      <c r="M396" s="11">
        <f t="shared" si="61"/>
        <v>0</v>
      </c>
      <c r="N396" s="35">
        <f t="shared" si="62"/>
        <v>95057.76058601293</v>
      </c>
    </row>
    <row r="397" spans="1:14" s="4" customFormat="1" ht="12.75">
      <c r="A397" s="10" t="s">
        <v>490</v>
      </c>
      <c r="B397" s="30" t="s">
        <v>65</v>
      </c>
      <c r="C397" s="9">
        <v>848</v>
      </c>
      <c r="D397" s="31">
        <v>704356</v>
      </c>
      <c r="E397" s="31">
        <v>43450</v>
      </c>
      <c r="F397" s="32">
        <f t="shared" si="54"/>
        <v>13746.694775604143</v>
      </c>
      <c r="G397" s="33">
        <f t="shared" si="55"/>
        <v>0.0007411092292788597</v>
      </c>
      <c r="H397" s="8">
        <f t="shared" si="56"/>
        <v>16.2107249712313</v>
      </c>
      <c r="I397" s="8">
        <f t="shared" si="57"/>
        <v>5266.694775604143</v>
      </c>
      <c r="J397" s="8">
        <f t="shared" si="58"/>
        <v>5266.694775604143</v>
      </c>
      <c r="K397" s="8">
        <f t="shared" si="59"/>
        <v>0.0009518562608820122</v>
      </c>
      <c r="L397" s="34">
        <f t="shared" si="60"/>
        <v>54897.64558563933</v>
      </c>
      <c r="M397" s="11">
        <f t="shared" si="61"/>
        <v>18809.022154836974</v>
      </c>
      <c r="N397" s="35">
        <f t="shared" si="62"/>
        <v>73706.6677404763</v>
      </c>
    </row>
    <row r="398" spans="1:14" s="4" customFormat="1" ht="12.75">
      <c r="A398" s="29" t="s">
        <v>499</v>
      </c>
      <c r="B398" s="30" t="s">
        <v>328</v>
      </c>
      <c r="C398" s="83">
        <v>233</v>
      </c>
      <c r="D398" s="31">
        <v>316490</v>
      </c>
      <c r="E398" s="31">
        <v>29300</v>
      </c>
      <c r="F398" s="32">
        <f t="shared" si="54"/>
        <v>2516.797610921502</v>
      </c>
      <c r="G398" s="33">
        <f t="shared" si="55"/>
        <v>0.00013568512054192578</v>
      </c>
      <c r="H398" s="8">
        <f t="shared" si="56"/>
        <v>10.801706484641638</v>
      </c>
      <c r="I398" s="8">
        <f t="shared" si="57"/>
        <v>186.7976109215017</v>
      </c>
      <c r="J398" s="8">
        <f t="shared" si="58"/>
        <v>186.7976109215017</v>
      </c>
      <c r="K398" s="8">
        <f t="shared" si="59"/>
        <v>3.376016326160416E-05</v>
      </c>
      <c r="L398" s="34">
        <f t="shared" si="60"/>
        <v>10050.871537524206</v>
      </c>
      <c r="M398" s="11">
        <f t="shared" si="61"/>
        <v>667.1129716056331</v>
      </c>
      <c r="N398" s="35">
        <f t="shared" si="62"/>
        <v>10717.98450912984</v>
      </c>
    </row>
    <row r="399" spans="1:14" s="4" customFormat="1" ht="12.75">
      <c r="A399" s="29" t="s">
        <v>494</v>
      </c>
      <c r="B399" s="30" t="s">
        <v>177</v>
      </c>
      <c r="C399" s="83">
        <v>4208</v>
      </c>
      <c r="D399" s="31">
        <v>3315110</v>
      </c>
      <c r="E399" s="31">
        <v>368500</v>
      </c>
      <c r="F399" s="32">
        <f t="shared" si="54"/>
        <v>37856.12721845319</v>
      </c>
      <c r="G399" s="33">
        <f t="shared" si="55"/>
        <v>0.002040892427184724</v>
      </c>
      <c r="H399" s="8">
        <f t="shared" si="56"/>
        <v>8.996227951153324</v>
      </c>
      <c r="I399" s="8">
        <f t="shared" si="57"/>
        <v>-4223.872781546811</v>
      </c>
      <c r="J399" s="8">
        <f t="shared" si="58"/>
        <v>0</v>
      </c>
      <c r="K399" s="8">
        <f t="shared" si="59"/>
        <v>0</v>
      </c>
      <c r="L399" s="34">
        <f t="shared" si="60"/>
        <v>151179.04988853468</v>
      </c>
      <c r="M399" s="11">
        <f t="shared" si="61"/>
        <v>0</v>
      </c>
      <c r="N399" s="35">
        <f t="shared" si="62"/>
        <v>151179.04988853468</v>
      </c>
    </row>
    <row r="400" spans="1:14" s="4" customFormat="1" ht="12.75">
      <c r="A400" s="29" t="s">
        <v>501</v>
      </c>
      <c r="B400" s="30" t="s">
        <v>367</v>
      </c>
      <c r="C400" s="83">
        <v>8589</v>
      </c>
      <c r="D400" s="31">
        <v>15880141</v>
      </c>
      <c r="E400" s="31">
        <v>1091900</v>
      </c>
      <c r="F400" s="32">
        <f t="shared" si="54"/>
        <v>124914.85580089752</v>
      </c>
      <c r="G400" s="33">
        <f t="shared" si="55"/>
        <v>0.006734386266608187</v>
      </c>
      <c r="H400" s="8">
        <f t="shared" si="56"/>
        <v>14.54358549317703</v>
      </c>
      <c r="I400" s="8">
        <f t="shared" si="57"/>
        <v>39024.85580089751</v>
      </c>
      <c r="J400" s="8">
        <f t="shared" si="58"/>
        <v>39024.85580089751</v>
      </c>
      <c r="K400" s="8">
        <f t="shared" si="59"/>
        <v>0.00705301045660862</v>
      </c>
      <c r="L400" s="34">
        <f t="shared" si="60"/>
        <v>498849.47575243877</v>
      </c>
      <c r="M400" s="11">
        <f t="shared" si="61"/>
        <v>139370.0240136282</v>
      </c>
      <c r="N400" s="35">
        <f t="shared" si="62"/>
        <v>638219.4997660669</v>
      </c>
    </row>
    <row r="401" spans="1:14" s="4" customFormat="1" ht="12.75">
      <c r="A401" s="29" t="s">
        <v>501</v>
      </c>
      <c r="B401" s="30" t="s">
        <v>368</v>
      </c>
      <c r="C401" s="83">
        <v>1033</v>
      </c>
      <c r="D401" s="31">
        <v>1508363</v>
      </c>
      <c r="E401" s="31">
        <v>111100</v>
      </c>
      <c r="F401" s="32">
        <f t="shared" si="54"/>
        <v>14024.653276327634</v>
      </c>
      <c r="G401" s="33">
        <f t="shared" si="55"/>
        <v>0.0007560944758130499</v>
      </c>
      <c r="H401" s="8">
        <f t="shared" si="56"/>
        <v>13.576624662466246</v>
      </c>
      <c r="I401" s="8">
        <f t="shared" si="57"/>
        <v>3694.6532763276323</v>
      </c>
      <c r="J401" s="8">
        <f t="shared" si="58"/>
        <v>3694.6532763276323</v>
      </c>
      <c r="K401" s="8">
        <f t="shared" si="59"/>
        <v>0.0006677392563455106</v>
      </c>
      <c r="L401" s="34">
        <f t="shared" si="60"/>
        <v>56007.67730666903</v>
      </c>
      <c r="M401" s="11">
        <f t="shared" si="61"/>
        <v>13194.76793126215</v>
      </c>
      <c r="N401" s="35">
        <f t="shared" si="62"/>
        <v>69202.44523793118</v>
      </c>
    </row>
    <row r="402" spans="1:14" s="4" customFormat="1" ht="12.75">
      <c r="A402" s="10" t="s">
        <v>490</v>
      </c>
      <c r="B402" s="30" t="s">
        <v>66</v>
      </c>
      <c r="C402" s="9">
        <v>442</v>
      </c>
      <c r="D402" s="31">
        <v>292384</v>
      </c>
      <c r="E402" s="31">
        <v>19100</v>
      </c>
      <c r="F402" s="32">
        <f t="shared" si="54"/>
        <v>6766.163769633507</v>
      </c>
      <c r="G402" s="33">
        <f t="shared" si="55"/>
        <v>0.00036477615152892307</v>
      </c>
      <c r="H402" s="8">
        <f t="shared" si="56"/>
        <v>15.30806282722513</v>
      </c>
      <c r="I402" s="8">
        <f t="shared" si="57"/>
        <v>2346.163769633508</v>
      </c>
      <c r="J402" s="8">
        <f t="shared" si="58"/>
        <v>2346.163769633508</v>
      </c>
      <c r="K402" s="8">
        <f t="shared" si="59"/>
        <v>0.0004240250799276717</v>
      </c>
      <c r="L402" s="34">
        <f t="shared" si="60"/>
        <v>27020.783298319013</v>
      </c>
      <c r="M402" s="11">
        <f t="shared" si="61"/>
        <v>8378.888126633547</v>
      </c>
      <c r="N402" s="35">
        <f t="shared" si="62"/>
        <v>35399.67142495256</v>
      </c>
    </row>
    <row r="403" spans="1:14" s="4" customFormat="1" ht="12.75">
      <c r="A403" s="29" t="s">
        <v>501</v>
      </c>
      <c r="B403" s="30" t="s">
        <v>369</v>
      </c>
      <c r="C403" s="83">
        <v>1053</v>
      </c>
      <c r="D403" s="15">
        <v>1135643</v>
      </c>
      <c r="E403" s="15">
        <v>89550</v>
      </c>
      <c r="F403" s="32">
        <f t="shared" si="54"/>
        <v>13353.792060301508</v>
      </c>
      <c r="G403" s="33">
        <f t="shared" si="55"/>
        <v>0.0007199271318166927</v>
      </c>
      <c r="H403" s="8">
        <f t="shared" si="56"/>
        <v>12.681663874930207</v>
      </c>
      <c r="I403" s="8">
        <f t="shared" si="57"/>
        <v>2823.7920603015077</v>
      </c>
      <c r="J403" s="8">
        <f t="shared" si="58"/>
        <v>2823.7920603015077</v>
      </c>
      <c r="K403" s="8">
        <f t="shared" si="59"/>
        <v>0.0005103474316524416</v>
      </c>
      <c r="L403" s="34">
        <f t="shared" si="60"/>
        <v>53328.582304144344</v>
      </c>
      <c r="M403" s="11">
        <f t="shared" si="61"/>
        <v>10084.648852044256</v>
      </c>
      <c r="N403" s="35">
        <f t="shared" si="62"/>
        <v>63413.2311561886</v>
      </c>
    </row>
    <row r="404" spans="1:14" s="4" customFormat="1" ht="12.75">
      <c r="A404" s="29" t="s">
        <v>496</v>
      </c>
      <c r="B404" s="30" t="s">
        <v>214</v>
      </c>
      <c r="C404" s="83">
        <v>548</v>
      </c>
      <c r="D404" s="31">
        <v>692192</v>
      </c>
      <c r="E404" s="31">
        <v>53900</v>
      </c>
      <c r="F404" s="32">
        <f t="shared" si="54"/>
        <v>7037.499369202226</v>
      </c>
      <c r="G404" s="33">
        <f t="shared" si="55"/>
        <v>0.0003794043454587947</v>
      </c>
      <c r="H404" s="8">
        <f t="shared" si="56"/>
        <v>12.842152133580704</v>
      </c>
      <c r="I404" s="8">
        <f t="shared" si="57"/>
        <v>1557.499369202226</v>
      </c>
      <c r="J404" s="8">
        <f t="shared" si="58"/>
        <v>1557.499369202226</v>
      </c>
      <c r="K404" s="8">
        <f t="shared" si="59"/>
        <v>0.0002814887873818099</v>
      </c>
      <c r="L404" s="34">
        <f t="shared" si="60"/>
        <v>28104.366357595594</v>
      </c>
      <c r="M404" s="11">
        <f t="shared" si="61"/>
        <v>5562.319707070712</v>
      </c>
      <c r="N404" s="35">
        <f t="shared" si="62"/>
        <v>33666.686064666304</v>
      </c>
    </row>
    <row r="405" spans="1:14" s="4" customFormat="1" ht="12.75">
      <c r="A405" s="29" t="s">
        <v>493</v>
      </c>
      <c r="B405" s="30" t="s">
        <v>146</v>
      </c>
      <c r="C405" s="83">
        <v>274</v>
      </c>
      <c r="D405" s="31">
        <v>609067</v>
      </c>
      <c r="E405" s="31">
        <v>107400</v>
      </c>
      <c r="F405" s="32">
        <f t="shared" si="54"/>
        <v>1553.8580819366853</v>
      </c>
      <c r="G405" s="33">
        <f t="shared" si="55"/>
        <v>8.377130534363043E-05</v>
      </c>
      <c r="H405" s="8">
        <f t="shared" si="56"/>
        <v>5.671014897579143</v>
      </c>
      <c r="I405" s="8">
        <f t="shared" si="57"/>
        <v>-1186.1419180633147</v>
      </c>
      <c r="J405" s="8">
        <f t="shared" si="58"/>
        <v>0</v>
      </c>
      <c r="K405" s="8">
        <f t="shared" si="59"/>
        <v>0</v>
      </c>
      <c r="L405" s="34">
        <f t="shared" si="60"/>
        <v>6205.357117837989</v>
      </c>
      <c r="M405" s="11">
        <f t="shared" si="61"/>
        <v>0</v>
      </c>
      <c r="N405" s="35">
        <f t="shared" si="62"/>
        <v>6205.357117837989</v>
      </c>
    </row>
    <row r="406" spans="1:14" s="4" customFormat="1" ht="12.75">
      <c r="A406" s="29" t="s">
        <v>504</v>
      </c>
      <c r="B406" s="30" t="s">
        <v>515</v>
      </c>
      <c r="C406" s="83">
        <v>7220</v>
      </c>
      <c r="D406" s="31">
        <v>9648660</v>
      </c>
      <c r="E406" s="31">
        <v>670350</v>
      </c>
      <c r="F406" s="32">
        <f t="shared" si="54"/>
        <v>103920.82524054598</v>
      </c>
      <c r="G406" s="33">
        <f t="shared" si="55"/>
        <v>0.005602560030409881</v>
      </c>
      <c r="H406" s="8">
        <f t="shared" si="56"/>
        <v>14.393466099798612</v>
      </c>
      <c r="I406" s="8">
        <f t="shared" si="57"/>
        <v>31720.82524054598</v>
      </c>
      <c r="J406" s="8">
        <f t="shared" si="58"/>
        <v>31720.82524054598</v>
      </c>
      <c r="K406" s="8">
        <f t="shared" si="59"/>
        <v>0.0057329439794798695</v>
      </c>
      <c r="L406" s="34">
        <f t="shared" si="60"/>
        <v>415009.4787255455</v>
      </c>
      <c r="M406" s="11">
        <f t="shared" si="61"/>
        <v>113285.03551844826</v>
      </c>
      <c r="N406" s="35">
        <f t="shared" si="62"/>
        <v>528294.5142439938</v>
      </c>
    </row>
    <row r="407" spans="1:14" s="4" customFormat="1" ht="12.75">
      <c r="A407" s="29" t="s">
        <v>496</v>
      </c>
      <c r="B407" s="30" t="s">
        <v>516</v>
      </c>
      <c r="C407" s="83">
        <v>892</v>
      </c>
      <c r="D407" s="31">
        <v>2526457</v>
      </c>
      <c r="E407" s="31">
        <v>658150</v>
      </c>
      <c r="F407" s="32">
        <f t="shared" si="54"/>
        <v>3424.142891438122</v>
      </c>
      <c r="G407" s="33">
        <f t="shared" si="55"/>
        <v>0.0001846017490486448</v>
      </c>
      <c r="H407" s="8">
        <f t="shared" si="56"/>
        <v>3.8387252146167286</v>
      </c>
      <c r="I407" s="8">
        <f t="shared" si="57"/>
        <v>-5495.857108561879</v>
      </c>
      <c r="J407" s="8">
        <f t="shared" si="58"/>
        <v>0</v>
      </c>
      <c r="K407" s="8">
        <f t="shared" si="59"/>
        <v>0</v>
      </c>
      <c r="L407" s="34">
        <f t="shared" si="60"/>
        <v>13674.369436233812</v>
      </c>
      <c r="M407" s="11">
        <f t="shared" si="61"/>
        <v>0</v>
      </c>
      <c r="N407" s="35">
        <f t="shared" si="62"/>
        <v>13674.369436233812</v>
      </c>
    </row>
    <row r="408" spans="1:14" s="4" customFormat="1" ht="12.75">
      <c r="A408" s="29" t="s">
        <v>491</v>
      </c>
      <c r="B408" s="30" t="s">
        <v>517</v>
      </c>
      <c r="C408" s="83">
        <v>25002</v>
      </c>
      <c r="D408" s="31">
        <v>51820550</v>
      </c>
      <c r="E408" s="31">
        <v>3556500</v>
      </c>
      <c r="F408" s="32">
        <f t="shared" si="54"/>
        <v>364295.62522142555</v>
      </c>
      <c r="G408" s="33">
        <f t="shared" si="55"/>
        <v>0.019639837389613224</v>
      </c>
      <c r="H408" s="8">
        <f t="shared" si="56"/>
        <v>14.570659356108534</v>
      </c>
      <c r="I408" s="8">
        <f t="shared" si="57"/>
        <v>114275.62522142557</v>
      </c>
      <c r="J408" s="8">
        <f t="shared" si="58"/>
        <v>114275.62522142557</v>
      </c>
      <c r="K408" s="8">
        <f t="shared" si="59"/>
        <v>0.02065317508754679</v>
      </c>
      <c r="L408" s="34">
        <f t="shared" si="60"/>
        <v>1454820.4094337139</v>
      </c>
      <c r="M408" s="11">
        <f t="shared" si="61"/>
        <v>408114.169916194</v>
      </c>
      <c r="N408" s="35">
        <f t="shared" si="62"/>
        <v>1862934.5793499078</v>
      </c>
    </row>
    <row r="409" spans="1:14" s="4" customFormat="1" ht="12.75">
      <c r="A409" s="29" t="s">
        <v>495</v>
      </c>
      <c r="B409" s="30" t="s">
        <v>518</v>
      </c>
      <c r="C409" s="83">
        <v>1558</v>
      </c>
      <c r="D409" s="31">
        <v>2865639</v>
      </c>
      <c r="E409" s="31">
        <v>280000</v>
      </c>
      <c r="F409" s="32">
        <f t="shared" si="54"/>
        <v>15945.23415</v>
      </c>
      <c r="G409" s="33">
        <f t="shared" si="55"/>
        <v>0.0008596364714919707</v>
      </c>
      <c r="H409" s="8">
        <f t="shared" si="56"/>
        <v>10.234425</v>
      </c>
      <c r="I409" s="8">
        <f t="shared" si="57"/>
        <v>365.23414999999983</v>
      </c>
      <c r="J409" s="8">
        <f t="shared" si="58"/>
        <v>365.23414999999983</v>
      </c>
      <c r="K409" s="8">
        <f t="shared" si="59"/>
        <v>6.600921966766924E-05</v>
      </c>
      <c r="L409" s="34">
        <f t="shared" si="60"/>
        <v>63677.54776225929</v>
      </c>
      <c r="M409" s="11">
        <f t="shared" si="61"/>
        <v>1304.3659281100117</v>
      </c>
      <c r="N409" s="35">
        <f t="shared" si="62"/>
        <v>64981.9136903693</v>
      </c>
    </row>
    <row r="410" spans="1:14" s="4" customFormat="1" ht="12.75">
      <c r="A410" s="29" t="s">
        <v>496</v>
      </c>
      <c r="B410" s="30" t="s">
        <v>215</v>
      </c>
      <c r="C410" s="83">
        <v>606</v>
      </c>
      <c r="D410" s="31">
        <v>2500319</v>
      </c>
      <c r="E410" s="31">
        <v>652150</v>
      </c>
      <c r="F410" s="32">
        <f t="shared" si="54"/>
        <v>2323.381605458867</v>
      </c>
      <c r="G410" s="33">
        <f t="shared" si="55"/>
        <v>0.00012525771314847767</v>
      </c>
      <c r="H410" s="8">
        <f t="shared" si="56"/>
        <v>3.8339630453116613</v>
      </c>
      <c r="I410" s="8">
        <f t="shared" si="57"/>
        <v>-3736.6183945411335</v>
      </c>
      <c r="J410" s="8">
        <f t="shared" si="58"/>
        <v>0</v>
      </c>
      <c r="K410" s="8">
        <f t="shared" si="59"/>
        <v>0</v>
      </c>
      <c r="L410" s="34">
        <f t="shared" si="60"/>
        <v>9278.461624319369</v>
      </c>
      <c r="M410" s="11">
        <f t="shared" si="61"/>
        <v>0</v>
      </c>
      <c r="N410" s="35">
        <f t="shared" si="62"/>
        <v>9278.461624319369</v>
      </c>
    </row>
    <row r="411" spans="1:14" s="4" customFormat="1" ht="12.75">
      <c r="A411" s="29" t="s">
        <v>493</v>
      </c>
      <c r="B411" s="30" t="s">
        <v>147</v>
      </c>
      <c r="C411" s="83">
        <v>1764</v>
      </c>
      <c r="D411" s="31">
        <v>7129108</v>
      </c>
      <c r="E411" s="31">
        <v>676000</v>
      </c>
      <c r="F411" s="32">
        <f t="shared" si="54"/>
        <v>18603.175313609467</v>
      </c>
      <c r="G411" s="33">
        <f t="shared" si="55"/>
        <v>0.0010029308967618878</v>
      </c>
      <c r="H411" s="8">
        <f t="shared" si="56"/>
        <v>10.54601775147929</v>
      </c>
      <c r="I411" s="8">
        <f t="shared" si="57"/>
        <v>963.1753136094682</v>
      </c>
      <c r="J411" s="8">
        <f t="shared" si="58"/>
        <v>963.1753136094682</v>
      </c>
      <c r="K411" s="8">
        <f t="shared" si="59"/>
        <v>0.00017407586572757127</v>
      </c>
      <c r="L411" s="34">
        <f t="shared" si="60"/>
        <v>74292.07833627515</v>
      </c>
      <c r="M411" s="11">
        <f t="shared" si="61"/>
        <v>3439.801732310262</v>
      </c>
      <c r="N411" s="35">
        <f t="shared" si="62"/>
        <v>77731.88006858542</v>
      </c>
    </row>
    <row r="412" spans="1:14" s="4" customFormat="1" ht="12.75">
      <c r="A412" s="29" t="s">
        <v>498</v>
      </c>
      <c r="B412" s="30" t="s">
        <v>304</v>
      </c>
      <c r="C412" s="83">
        <v>409</v>
      </c>
      <c r="D412" s="31">
        <v>308292</v>
      </c>
      <c r="E412" s="31">
        <v>18000</v>
      </c>
      <c r="F412" s="32">
        <f t="shared" si="54"/>
        <v>7005.079333333333</v>
      </c>
      <c r="G412" s="33">
        <f t="shared" si="55"/>
        <v>0.00037765652256840595</v>
      </c>
      <c r="H412" s="8">
        <f t="shared" si="56"/>
        <v>17.127333333333333</v>
      </c>
      <c r="I412" s="8">
        <f t="shared" si="57"/>
        <v>2915.079333333333</v>
      </c>
      <c r="J412" s="8">
        <f t="shared" si="58"/>
        <v>2915.079333333333</v>
      </c>
      <c r="K412" s="8">
        <f t="shared" si="59"/>
        <v>0.0005268458934157249</v>
      </c>
      <c r="L412" s="34">
        <f t="shared" si="60"/>
        <v>27974.896425509607</v>
      </c>
      <c r="M412" s="11">
        <f t="shared" si="61"/>
        <v>10410.66439197334</v>
      </c>
      <c r="N412" s="35">
        <f t="shared" si="62"/>
        <v>38385.56081748295</v>
      </c>
    </row>
    <row r="413" spans="1:14" s="4" customFormat="1" ht="12.75">
      <c r="A413" s="29" t="s">
        <v>498</v>
      </c>
      <c r="B413" s="30" t="s">
        <v>305</v>
      </c>
      <c r="C413" s="83">
        <v>396</v>
      </c>
      <c r="D413" s="31">
        <v>398540</v>
      </c>
      <c r="E413" s="31">
        <v>17950</v>
      </c>
      <c r="F413" s="32">
        <f t="shared" si="54"/>
        <v>8792.303064066853</v>
      </c>
      <c r="G413" s="33">
        <f t="shared" si="55"/>
        <v>0.0004740089929806689</v>
      </c>
      <c r="H413" s="8">
        <f t="shared" si="56"/>
        <v>22.202785515320333</v>
      </c>
      <c r="I413" s="8">
        <f t="shared" si="57"/>
        <v>4832.303064066852</v>
      </c>
      <c r="J413" s="8">
        <f t="shared" si="58"/>
        <v>4832.303064066852</v>
      </c>
      <c r="K413" s="8">
        <f t="shared" si="59"/>
        <v>0.0008733481095804983</v>
      </c>
      <c r="L413" s="34">
        <f t="shared" si="60"/>
        <v>35112.20299655341</v>
      </c>
      <c r="M413" s="11">
        <f t="shared" si="61"/>
        <v>17257.67284102655</v>
      </c>
      <c r="N413" s="35">
        <f t="shared" si="62"/>
        <v>52369.87583757996</v>
      </c>
    </row>
    <row r="414" spans="1:14" s="4" customFormat="1" ht="12.75">
      <c r="A414" s="29" t="s">
        <v>491</v>
      </c>
      <c r="B414" s="30" t="s">
        <v>97</v>
      </c>
      <c r="C414" s="83">
        <v>9874</v>
      </c>
      <c r="D414" s="31">
        <v>10478877</v>
      </c>
      <c r="E414" s="31">
        <v>1046900</v>
      </c>
      <c r="F414" s="32">
        <f t="shared" si="54"/>
        <v>98833.15646002484</v>
      </c>
      <c r="G414" s="33">
        <f t="shared" si="55"/>
        <v>0.005328274585777068</v>
      </c>
      <c r="H414" s="8">
        <f t="shared" si="56"/>
        <v>10.009434520966664</v>
      </c>
      <c r="I414" s="8">
        <f t="shared" si="57"/>
        <v>93.15646002484226</v>
      </c>
      <c r="J414" s="8">
        <f t="shared" si="58"/>
        <v>93.15646002484226</v>
      </c>
      <c r="K414" s="8">
        <f t="shared" si="59"/>
        <v>1.6836282240426488E-05</v>
      </c>
      <c r="L414" s="34">
        <f t="shared" si="60"/>
        <v>394691.7920285339</v>
      </c>
      <c r="M414" s="11">
        <f t="shared" si="61"/>
        <v>332.69099409172617</v>
      </c>
      <c r="N414" s="35">
        <f t="shared" si="62"/>
        <v>395024.4830226256</v>
      </c>
    </row>
    <row r="415" spans="1:14" s="4" customFormat="1" ht="12.75">
      <c r="A415" s="29" t="s">
        <v>501</v>
      </c>
      <c r="B415" s="30" t="s">
        <v>370</v>
      </c>
      <c r="C415" s="83">
        <v>640</v>
      </c>
      <c r="D415" s="31">
        <v>603199</v>
      </c>
      <c r="E415" s="31">
        <v>34050</v>
      </c>
      <c r="F415" s="32">
        <f t="shared" si="54"/>
        <v>11337.661086637298</v>
      </c>
      <c r="G415" s="33">
        <f t="shared" si="55"/>
        <v>0.0006112338570762668</v>
      </c>
      <c r="H415" s="8">
        <f t="shared" si="56"/>
        <v>17.715095447870777</v>
      </c>
      <c r="I415" s="8">
        <f t="shared" si="57"/>
        <v>4937.661086637298</v>
      </c>
      <c r="J415" s="8">
        <f t="shared" si="58"/>
        <v>4937.661086637298</v>
      </c>
      <c r="K415" s="8">
        <f t="shared" si="59"/>
        <v>0.0008923895953112379</v>
      </c>
      <c r="L415" s="34">
        <f t="shared" si="60"/>
        <v>45277.1309950726</v>
      </c>
      <c r="M415" s="11">
        <f t="shared" si="61"/>
        <v>17633.93944943087</v>
      </c>
      <c r="N415" s="35">
        <f t="shared" si="62"/>
        <v>62911.070444503464</v>
      </c>
    </row>
    <row r="416" spans="1:14" s="4" customFormat="1" ht="12.75">
      <c r="A416" s="29" t="s">
        <v>498</v>
      </c>
      <c r="B416" s="30" t="s">
        <v>306</v>
      </c>
      <c r="C416" s="83">
        <v>1202</v>
      </c>
      <c r="D416" s="31">
        <v>968657</v>
      </c>
      <c r="E416" s="31">
        <v>82650</v>
      </c>
      <c r="F416" s="32">
        <f t="shared" si="54"/>
        <v>14087.425456745312</v>
      </c>
      <c r="G416" s="33">
        <f t="shared" si="55"/>
        <v>0.000759478637825002</v>
      </c>
      <c r="H416" s="8">
        <f t="shared" si="56"/>
        <v>11.71998790078645</v>
      </c>
      <c r="I416" s="8">
        <f t="shared" si="57"/>
        <v>2067.425456745312</v>
      </c>
      <c r="J416" s="8">
        <f t="shared" si="58"/>
        <v>2067.425456745312</v>
      </c>
      <c r="K416" s="8">
        <f t="shared" si="59"/>
        <v>0.00037364835988319494</v>
      </c>
      <c r="L416" s="34">
        <f t="shared" si="60"/>
        <v>56258.35901376004</v>
      </c>
      <c r="M416" s="11">
        <f t="shared" si="61"/>
        <v>7383.426015025882</v>
      </c>
      <c r="N416" s="35">
        <f t="shared" si="62"/>
        <v>63641.785028785926</v>
      </c>
    </row>
    <row r="417" spans="1:14" s="4" customFormat="1" ht="12.75">
      <c r="A417" s="29" t="s">
        <v>503</v>
      </c>
      <c r="B417" s="30" t="s">
        <v>432</v>
      </c>
      <c r="C417" s="83">
        <v>1131</v>
      </c>
      <c r="D417" s="31">
        <v>2473745</v>
      </c>
      <c r="E417" s="31">
        <v>192650</v>
      </c>
      <c r="F417" s="32">
        <f t="shared" si="54"/>
        <v>14522.738619257721</v>
      </c>
      <c r="G417" s="33">
        <f t="shared" si="55"/>
        <v>0.0007829471593591419</v>
      </c>
      <c r="H417" s="8">
        <f t="shared" si="56"/>
        <v>12.840617700493123</v>
      </c>
      <c r="I417" s="8">
        <f t="shared" si="57"/>
        <v>3212.7386192577223</v>
      </c>
      <c r="J417" s="8">
        <f t="shared" si="58"/>
        <v>3212.7386192577223</v>
      </c>
      <c r="K417" s="8">
        <f t="shared" si="59"/>
        <v>0.000580642224319351</v>
      </c>
      <c r="L417" s="34">
        <f t="shared" si="60"/>
        <v>57996.78909491529</v>
      </c>
      <c r="M417" s="11">
        <f t="shared" si="61"/>
        <v>11473.699244396996</v>
      </c>
      <c r="N417" s="35">
        <f t="shared" si="62"/>
        <v>69470.48833931229</v>
      </c>
    </row>
    <row r="418" spans="1:14" s="4" customFormat="1" ht="12.75">
      <c r="A418" s="10" t="s">
        <v>490</v>
      </c>
      <c r="B418" s="30" t="s">
        <v>67</v>
      </c>
      <c r="C418" s="9">
        <v>253</v>
      </c>
      <c r="D418" s="31">
        <v>230420</v>
      </c>
      <c r="E418" s="31">
        <v>14850</v>
      </c>
      <c r="F418" s="32">
        <f t="shared" si="54"/>
        <v>3925.6740740740743</v>
      </c>
      <c r="G418" s="33">
        <f t="shared" si="55"/>
        <v>0.00021164020405837352</v>
      </c>
      <c r="H418" s="8">
        <f t="shared" si="56"/>
        <v>15.516498316498316</v>
      </c>
      <c r="I418" s="8">
        <f t="shared" si="57"/>
        <v>1395.6740740740738</v>
      </c>
      <c r="J418" s="8">
        <f t="shared" si="58"/>
        <v>1395.6740740740738</v>
      </c>
      <c r="K418" s="8">
        <f t="shared" si="59"/>
        <v>0.0002522419016404311</v>
      </c>
      <c r="L418" s="34">
        <f t="shared" si="60"/>
        <v>15677.242240491956</v>
      </c>
      <c r="M418" s="11">
        <f t="shared" si="61"/>
        <v>4984.390722961452</v>
      </c>
      <c r="N418" s="35">
        <f t="shared" si="62"/>
        <v>20661.63296345341</v>
      </c>
    </row>
    <row r="419" spans="1:14" s="4" customFormat="1" ht="12.75">
      <c r="A419" s="29" t="s">
        <v>502</v>
      </c>
      <c r="B419" s="30" t="s">
        <v>391</v>
      </c>
      <c r="C419" s="83">
        <v>1591</v>
      </c>
      <c r="D419" s="31">
        <v>3019885</v>
      </c>
      <c r="E419" s="31">
        <v>219400</v>
      </c>
      <c r="F419" s="32">
        <f t="shared" si="54"/>
        <v>21898.983751139473</v>
      </c>
      <c r="G419" s="33">
        <f t="shared" si="55"/>
        <v>0.0011806139028124297</v>
      </c>
      <c r="H419" s="8">
        <f t="shared" si="56"/>
        <v>13.764288969917958</v>
      </c>
      <c r="I419" s="8">
        <f t="shared" si="57"/>
        <v>5988.983751139471</v>
      </c>
      <c r="J419" s="8">
        <f t="shared" si="58"/>
        <v>5988.983751139471</v>
      </c>
      <c r="K419" s="8">
        <f t="shared" si="59"/>
        <v>0.001082396440790291</v>
      </c>
      <c r="L419" s="34">
        <f t="shared" si="60"/>
        <v>87453.9420769888</v>
      </c>
      <c r="M419" s="11">
        <f t="shared" si="61"/>
        <v>21388.54307295969</v>
      </c>
      <c r="N419" s="35">
        <f t="shared" si="62"/>
        <v>108842.48514994848</v>
      </c>
    </row>
    <row r="420" spans="1:14" s="4" customFormat="1" ht="12.75">
      <c r="A420" s="29" t="s">
        <v>497</v>
      </c>
      <c r="B420" s="30" t="s">
        <v>247</v>
      </c>
      <c r="C420" s="83">
        <v>236</v>
      </c>
      <c r="D420" s="31">
        <v>514108</v>
      </c>
      <c r="E420" s="31">
        <v>78350</v>
      </c>
      <c r="F420" s="32">
        <f t="shared" si="54"/>
        <v>1548.5576005105297</v>
      </c>
      <c r="G420" s="33">
        <f t="shared" si="55"/>
        <v>8.348554678357887E-05</v>
      </c>
      <c r="H420" s="8">
        <f t="shared" si="56"/>
        <v>6.561684747925973</v>
      </c>
      <c r="I420" s="8">
        <f t="shared" si="57"/>
        <v>-811.4423994894703</v>
      </c>
      <c r="J420" s="8">
        <f t="shared" si="58"/>
        <v>0</v>
      </c>
      <c r="K420" s="8">
        <f t="shared" si="59"/>
        <v>0</v>
      </c>
      <c r="L420" s="34">
        <f t="shared" si="60"/>
        <v>6184.1895604348265</v>
      </c>
      <c r="M420" s="11">
        <f t="shared" si="61"/>
        <v>0</v>
      </c>
      <c r="N420" s="35">
        <f t="shared" si="62"/>
        <v>6184.1895604348265</v>
      </c>
    </row>
    <row r="421" spans="1:14" s="4" customFormat="1" ht="12.75">
      <c r="A421" s="29" t="s">
        <v>493</v>
      </c>
      <c r="B421" s="30" t="s">
        <v>148</v>
      </c>
      <c r="C421" s="83">
        <v>1043</v>
      </c>
      <c r="D421" s="31">
        <v>2625341</v>
      </c>
      <c r="E421" s="31">
        <v>302350</v>
      </c>
      <c r="F421" s="32">
        <f t="shared" si="54"/>
        <v>9056.493014718042</v>
      </c>
      <c r="G421" s="33">
        <f t="shared" si="55"/>
        <v>0.0004882519520269257</v>
      </c>
      <c r="H421" s="8">
        <f t="shared" si="56"/>
        <v>8.683118901934844</v>
      </c>
      <c r="I421" s="8">
        <f t="shared" si="57"/>
        <v>-1373.5069852819581</v>
      </c>
      <c r="J421" s="8">
        <f t="shared" si="58"/>
        <v>0</v>
      </c>
      <c r="K421" s="8">
        <f t="shared" si="59"/>
        <v>0</v>
      </c>
      <c r="L421" s="34">
        <f t="shared" si="60"/>
        <v>36167.249792520335</v>
      </c>
      <c r="M421" s="11">
        <f t="shared" si="61"/>
        <v>0</v>
      </c>
      <c r="N421" s="35">
        <f t="shared" si="62"/>
        <v>36167.249792520335</v>
      </c>
    </row>
    <row r="422" spans="1:14" s="4" customFormat="1" ht="12.75">
      <c r="A422" s="29" t="s">
        <v>497</v>
      </c>
      <c r="B422" s="30" t="s">
        <v>248</v>
      </c>
      <c r="C422" s="83">
        <v>385</v>
      </c>
      <c r="D422" s="31">
        <v>513765</v>
      </c>
      <c r="E422" s="31">
        <v>47100</v>
      </c>
      <c r="F422" s="32">
        <f t="shared" si="54"/>
        <v>4199.5652866242035</v>
      </c>
      <c r="G422" s="33">
        <f t="shared" si="55"/>
        <v>0.00022640617571575747</v>
      </c>
      <c r="H422" s="8">
        <f t="shared" si="56"/>
        <v>10.907961783439491</v>
      </c>
      <c r="I422" s="8">
        <f t="shared" si="57"/>
        <v>349.56528662420413</v>
      </c>
      <c r="J422" s="8">
        <f t="shared" si="58"/>
        <v>349.56528662420413</v>
      </c>
      <c r="K422" s="8">
        <f t="shared" si="59"/>
        <v>6.317736660980048E-05</v>
      </c>
      <c r="L422" s="34">
        <f t="shared" si="60"/>
        <v>16771.031181109298</v>
      </c>
      <c r="M422" s="11">
        <f t="shared" si="61"/>
        <v>1248.407492899069</v>
      </c>
      <c r="N422" s="35">
        <f t="shared" si="62"/>
        <v>18019.43867400837</v>
      </c>
    </row>
    <row r="423" spans="1:14" s="4" customFormat="1" ht="12.75">
      <c r="A423" s="29" t="s">
        <v>492</v>
      </c>
      <c r="B423" s="30" t="s">
        <v>116</v>
      </c>
      <c r="C423" s="84">
        <v>1213</v>
      </c>
      <c r="D423" s="31">
        <v>917971</v>
      </c>
      <c r="E423" s="31">
        <v>83300</v>
      </c>
      <c r="F423" s="32">
        <f t="shared" si="54"/>
        <v>13367.332809123649</v>
      </c>
      <c r="G423" s="33">
        <f t="shared" si="55"/>
        <v>0.0007206571381263727</v>
      </c>
      <c r="H423" s="8">
        <f t="shared" si="56"/>
        <v>11.020060024009604</v>
      </c>
      <c r="I423" s="8">
        <f t="shared" si="57"/>
        <v>1237.3328091236497</v>
      </c>
      <c r="J423" s="8">
        <f t="shared" si="58"/>
        <v>1237.3328091236497</v>
      </c>
      <c r="K423" s="8">
        <f t="shared" si="59"/>
        <v>0.0002236246889822797</v>
      </c>
      <c r="L423" s="34">
        <f t="shared" si="60"/>
        <v>53382.65750126891</v>
      </c>
      <c r="M423" s="11">
        <f t="shared" si="61"/>
        <v>4418.904305507955</v>
      </c>
      <c r="N423" s="35">
        <f t="shared" si="62"/>
        <v>57801.56180677687</v>
      </c>
    </row>
    <row r="424" spans="1:14" s="4" customFormat="1" ht="12.75">
      <c r="A424" s="29" t="s">
        <v>493</v>
      </c>
      <c r="B424" s="30" t="s">
        <v>149</v>
      </c>
      <c r="C424" s="83">
        <v>1236</v>
      </c>
      <c r="D424" s="31">
        <v>1652824</v>
      </c>
      <c r="E424" s="31">
        <v>171900</v>
      </c>
      <c r="F424" s="32">
        <f t="shared" si="54"/>
        <v>11884.179546247819</v>
      </c>
      <c r="G424" s="33">
        <f t="shared" si="55"/>
        <v>0.0006406976577207255</v>
      </c>
      <c r="H424" s="8">
        <f t="shared" si="56"/>
        <v>9.615031995346131</v>
      </c>
      <c r="I424" s="8">
        <f t="shared" si="57"/>
        <v>-475.8204537521821</v>
      </c>
      <c r="J424" s="8">
        <f t="shared" si="58"/>
        <v>0</v>
      </c>
      <c r="K424" s="8">
        <f t="shared" si="59"/>
        <v>0</v>
      </c>
      <c r="L424" s="34">
        <f t="shared" si="60"/>
        <v>47459.66120989577</v>
      </c>
      <c r="M424" s="11">
        <f t="shared" si="61"/>
        <v>0</v>
      </c>
      <c r="N424" s="35">
        <f t="shared" si="62"/>
        <v>47459.66120989577</v>
      </c>
    </row>
    <row r="425" spans="1:14" s="4" customFormat="1" ht="12.75">
      <c r="A425" s="29" t="s">
        <v>497</v>
      </c>
      <c r="B425" s="30" t="s">
        <v>249</v>
      </c>
      <c r="C425" s="83">
        <v>939</v>
      </c>
      <c r="D425" s="31">
        <v>995755</v>
      </c>
      <c r="E425" s="31">
        <v>65250</v>
      </c>
      <c r="F425" s="32">
        <f t="shared" si="54"/>
        <v>14329.715632183908</v>
      </c>
      <c r="G425" s="33">
        <f t="shared" si="55"/>
        <v>0.000772540940299325</v>
      </c>
      <c r="H425" s="8">
        <f t="shared" si="56"/>
        <v>15.260613026819923</v>
      </c>
      <c r="I425" s="8">
        <f t="shared" si="57"/>
        <v>4939.715632183908</v>
      </c>
      <c r="J425" s="8">
        <f t="shared" si="58"/>
        <v>4939.715632183908</v>
      </c>
      <c r="K425" s="8">
        <f t="shared" si="59"/>
        <v>0.000892760915869032</v>
      </c>
      <c r="L425" s="34">
        <f t="shared" si="60"/>
        <v>57225.948706936004</v>
      </c>
      <c r="M425" s="11">
        <f t="shared" si="61"/>
        <v>17641.276877239165</v>
      </c>
      <c r="N425" s="35">
        <f t="shared" si="62"/>
        <v>74867.22558417518</v>
      </c>
    </row>
    <row r="426" spans="1:14" s="4" customFormat="1" ht="12.75">
      <c r="A426" s="29" t="s">
        <v>493</v>
      </c>
      <c r="B426" s="30" t="s">
        <v>150</v>
      </c>
      <c r="C426" s="83">
        <v>1466</v>
      </c>
      <c r="D426" s="31">
        <v>2569556</v>
      </c>
      <c r="E426" s="31">
        <v>344350</v>
      </c>
      <c r="F426" s="32">
        <f t="shared" si="54"/>
        <v>10939.361393930594</v>
      </c>
      <c r="G426" s="33">
        <f t="shared" si="55"/>
        <v>0.0005897607987809939</v>
      </c>
      <c r="H426" s="8">
        <f t="shared" si="56"/>
        <v>7.46204733555975</v>
      </c>
      <c r="I426" s="8">
        <f t="shared" si="57"/>
        <v>-3720.6386060694067</v>
      </c>
      <c r="J426" s="8">
        <f t="shared" si="58"/>
        <v>0</v>
      </c>
      <c r="K426" s="8">
        <f t="shared" si="59"/>
        <v>0</v>
      </c>
      <c r="L426" s="34">
        <f t="shared" si="60"/>
        <v>43686.51479794235</v>
      </c>
      <c r="M426" s="11">
        <f t="shared" si="61"/>
        <v>0</v>
      </c>
      <c r="N426" s="35">
        <f t="shared" si="62"/>
        <v>43686.51479794235</v>
      </c>
    </row>
    <row r="427" spans="1:14" s="4" customFormat="1" ht="12.75">
      <c r="A427" s="29" t="s">
        <v>493</v>
      </c>
      <c r="B427" s="30" t="s">
        <v>151</v>
      </c>
      <c r="C427" s="83">
        <v>332</v>
      </c>
      <c r="D427" s="31">
        <v>1470439</v>
      </c>
      <c r="E427" s="31">
        <v>166300</v>
      </c>
      <c r="F427" s="32">
        <f t="shared" si="54"/>
        <v>2935.5727480457003</v>
      </c>
      <c r="G427" s="33">
        <f t="shared" si="55"/>
        <v>0.00015826204715457213</v>
      </c>
      <c r="H427" s="8">
        <f t="shared" si="56"/>
        <v>8.842086590499099</v>
      </c>
      <c r="I427" s="8">
        <f t="shared" si="57"/>
        <v>-384.42725195429927</v>
      </c>
      <c r="J427" s="8">
        <f t="shared" si="58"/>
        <v>0</v>
      </c>
      <c r="K427" s="8">
        <f t="shared" si="59"/>
        <v>0</v>
      </c>
      <c r="L427" s="34">
        <f t="shared" si="60"/>
        <v>11723.256749620503</v>
      </c>
      <c r="M427" s="11">
        <f t="shared" si="61"/>
        <v>0</v>
      </c>
      <c r="N427" s="35">
        <f t="shared" si="62"/>
        <v>11723.256749620503</v>
      </c>
    </row>
    <row r="428" spans="1:14" s="4" customFormat="1" ht="12.75">
      <c r="A428" s="29" t="s">
        <v>502</v>
      </c>
      <c r="B428" s="30" t="s">
        <v>392</v>
      </c>
      <c r="C428" s="83">
        <v>1388</v>
      </c>
      <c r="D428" s="31">
        <v>1387340</v>
      </c>
      <c r="E428" s="31">
        <v>117050</v>
      </c>
      <c r="F428" s="32">
        <f t="shared" si="54"/>
        <v>16451.32780862879</v>
      </c>
      <c r="G428" s="33">
        <f t="shared" si="55"/>
        <v>0.0008869208978513111</v>
      </c>
      <c r="H428" s="8">
        <f t="shared" si="56"/>
        <v>11.852541648868005</v>
      </c>
      <c r="I428" s="8">
        <f t="shared" si="57"/>
        <v>2571.327808628791</v>
      </c>
      <c r="J428" s="8">
        <f t="shared" si="58"/>
        <v>2571.327808628791</v>
      </c>
      <c r="K428" s="8">
        <f t="shared" si="59"/>
        <v>0.0004647192551883895</v>
      </c>
      <c r="L428" s="34">
        <f t="shared" si="60"/>
        <v>65698.64088741176</v>
      </c>
      <c r="M428" s="11">
        <f t="shared" si="61"/>
        <v>9183.019669921823</v>
      </c>
      <c r="N428" s="35">
        <f t="shared" si="62"/>
        <v>74881.66055733358</v>
      </c>
    </row>
    <row r="429" spans="1:14" s="4" customFormat="1" ht="12.75">
      <c r="A429" s="29" t="s">
        <v>497</v>
      </c>
      <c r="B429" s="30" t="s">
        <v>250</v>
      </c>
      <c r="C429" s="83">
        <v>391</v>
      </c>
      <c r="D429" s="31">
        <v>1035397</v>
      </c>
      <c r="E429" s="31">
        <v>85900</v>
      </c>
      <c r="F429" s="32">
        <f t="shared" si="54"/>
        <v>4712.924644935972</v>
      </c>
      <c r="G429" s="33">
        <f t="shared" si="55"/>
        <v>0.0002540823091130529</v>
      </c>
      <c r="H429" s="8">
        <f t="shared" si="56"/>
        <v>12.053515715948778</v>
      </c>
      <c r="I429" s="8">
        <f t="shared" si="57"/>
        <v>802.9246449359724</v>
      </c>
      <c r="J429" s="8">
        <f t="shared" si="58"/>
        <v>802.9246449359724</v>
      </c>
      <c r="K429" s="8">
        <f t="shared" si="59"/>
        <v>0.000145113564172912</v>
      </c>
      <c r="L429" s="34">
        <f t="shared" si="60"/>
        <v>18821.139994224493</v>
      </c>
      <c r="M429" s="11">
        <f t="shared" si="61"/>
        <v>2867.4962341125874</v>
      </c>
      <c r="N429" s="35">
        <f t="shared" si="62"/>
        <v>21688.63622833708</v>
      </c>
    </row>
    <row r="430" spans="1:14" s="4" customFormat="1" ht="12.75">
      <c r="A430" s="29" t="s">
        <v>503</v>
      </c>
      <c r="B430" s="30" t="s">
        <v>433</v>
      </c>
      <c r="C430" s="83">
        <v>64</v>
      </c>
      <c r="D430" s="31">
        <v>70976</v>
      </c>
      <c r="E430" s="31">
        <v>6300</v>
      </c>
      <c r="F430" s="32">
        <f t="shared" si="54"/>
        <v>721.0260317460318</v>
      </c>
      <c r="G430" s="33">
        <f t="shared" si="55"/>
        <v>3.88718201283997E-05</v>
      </c>
      <c r="H430" s="8">
        <f t="shared" si="56"/>
        <v>11.266031746031747</v>
      </c>
      <c r="I430" s="8">
        <f t="shared" si="57"/>
        <v>81.02603174603178</v>
      </c>
      <c r="J430" s="8">
        <f t="shared" si="58"/>
        <v>81.02603174603178</v>
      </c>
      <c r="K430" s="8">
        <f t="shared" si="59"/>
        <v>1.4643934934132956E-05</v>
      </c>
      <c r="L430" s="34">
        <f t="shared" si="60"/>
        <v>2879.4289969294814</v>
      </c>
      <c r="M430" s="11">
        <f t="shared" si="61"/>
        <v>289.3694226004991</v>
      </c>
      <c r="N430" s="35">
        <f t="shared" si="62"/>
        <v>3168.7984195299805</v>
      </c>
    </row>
    <row r="431" spans="1:14" s="4" customFormat="1" ht="12.75">
      <c r="A431" s="29" t="s">
        <v>492</v>
      </c>
      <c r="B431" s="30" t="s">
        <v>117</v>
      </c>
      <c r="C431" s="84">
        <v>528</v>
      </c>
      <c r="D431" s="31">
        <v>573107</v>
      </c>
      <c r="E431" s="31">
        <v>43950</v>
      </c>
      <c r="F431" s="32">
        <f t="shared" si="54"/>
        <v>6885.107986348123</v>
      </c>
      <c r="G431" s="33">
        <f t="shared" si="55"/>
        <v>0.000371188649821457</v>
      </c>
      <c r="H431" s="8">
        <f t="shared" si="56"/>
        <v>13.039977246871445</v>
      </c>
      <c r="I431" s="8">
        <f t="shared" si="57"/>
        <v>1605.1079863481227</v>
      </c>
      <c r="J431" s="8">
        <f t="shared" si="58"/>
        <v>1605.1079863481227</v>
      </c>
      <c r="K431" s="8">
        <f t="shared" si="59"/>
        <v>0.00029009315164308573</v>
      </c>
      <c r="L431" s="34">
        <f t="shared" si="60"/>
        <v>27495.78893132751</v>
      </c>
      <c r="M431" s="11">
        <f t="shared" si="61"/>
        <v>5732.345040379609</v>
      </c>
      <c r="N431" s="35">
        <f t="shared" si="62"/>
        <v>33228.133971707124</v>
      </c>
    </row>
    <row r="432" spans="1:14" s="4" customFormat="1" ht="12.75">
      <c r="A432" s="29" t="s">
        <v>501</v>
      </c>
      <c r="B432" s="30" t="s">
        <v>371</v>
      </c>
      <c r="C432" s="83">
        <v>37</v>
      </c>
      <c r="D432" s="31">
        <v>316476</v>
      </c>
      <c r="E432" s="31">
        <v>45500</v>
      </c>
      <c r="F432" s="32">
        <f t="shared" si="54"/>
        <v>257.3541098901099</v>
      </c>
      <c r="G432" s="33">
        <f t="shared" si="55"/>
        <v>1.387442648183946E-05</v>
      </c>
      <c r="H432" s="8">
        <f t="shared" si="56"/>
        <v>6.955516483516483</v>
      </c>
      <c r="I432" s="8">
        <f t="shared" si="57"/>
        <v>-112.64589010989013</v>
      </c>
      <c r="J432" s="8">
        <f t="shared" si="58"/>
        <v>0</v>
      </c>
      <c r="K432" s="8">
        <f t="shared" si="59"/>
        <v>0</v>
      </c>
      <c r="L432" s="34">
        <f t="shared" si="60"/>
        <v>1027.747756488179</v>
      </c>
      <c r="M432" s="11">
        <f t="shared" si="61"/>
        <v>0</v>
      </c>
      <c r="N432" s="35">
        <f t="shared" si="62"/>
        <v>1027.747756488179</v>
      </c>
    </row>
    <row r="433" spans="1:14" s="4" customFormat="1" ht="12.75">
      <c r="A433" s="29" t="s">
        <v>495</v>
      </c>
      <c r="B433" s="30" t="s">
        <v>197</v>
      </c>
      <c r="C433" s="83">
        <v>2781</v>
      </c>
      <c r="D433" s="31">
        <v>5068734.23</v>
      </c>
      <c r="E433" s="31">
        <v>324500</v>
      </c>
      <c r="F433" s="32">
        <f t="shared" si="54"/>
        <v>43439.599055870574</v>
      </c>
      <c r="G433" s="33">
        <f t="shared" si="55"/>
        <v>0.002341907513187225</v>
      </c>
      <c r="H433" s="8">
        <f t="shared" si="56"/>
        <v>15.620136302003083</v>
      </c>
      <c r="I433" s="8">
        <f t="shared" si="57"/>
        <v>15629.599055870573</v>
      </c>
      <c r="J433" s="8">
        <f t="shared" si="58"/>
        <v>15629.599055870573</v>
      </c>
      <c r="K433" s="8">
        <f t="shared" si="59"/>
        <v>0.0028247567687647965</v>
      </c>
      <c r="L433" s="34">
        <f t="shared" si="60"/>
        <v>173476.73402799116</v>
      </c>
      <c r="M433" s="11">
        <f t="shared" si="61"/>
        <v>55818.2099852875</v>
      </c>
      <c r="N433" s="35">
        <f t="shared" si="62"/>
        <v>229294.94401327867</v>
      </c>
    </row>
    <row r="434" spans="1:14" s="4" customFormat="1" ht="12.75">
      <c r="A434" s="29" t="s">
        <v>502</v>
      </c>
      <c r="B434" s="30" t="s">
        <v>393</v>
      </c>
      <c r="C434" s="83">
        <v>890</v>
      </c>
      <c r="D434" s="31">
        <v>469853</v>
      </c>
      <c r="E434" s="31">
        <v>47950</v>
      </c>
      <c r="F434" s="32">
        <f t="shared" si="54"/>
        <v>8720.942022940562</v>
      </c>
      <c r="G434" s="33">
        <f t="shared" si="55"/>
        <v>0.000470161789921829</v>
      </c>
      <c r="H434" s="8">
        <f t="shared" si="56"/>
        <v>9.79881126173097</v>
      </c>
      <c r="I434" s="8">
        <f t="shared" si="57"/>
        <v>-179.05797705943675</v>
      </c>
      <c r="J434" s="8">
        <f t="shared" si="58"/>
        <v>0</v>
      </c>
      <c r="K434" s="8">
        <f t="shared" si="59"/>
        <v>0</v>
      </c>
      <c r="L434" s="34">
        <f t="shared" si="60"/>
        <v>34827.2215367682</v>
      </c>
      <c r="M434" s="11">
        <f t="shared" si="61"/>
        <v>0</v>
      </c>
      <c r="N434" s="35">
        <f t="shared" si="62"/>
        <v>34827.2215367682</v>
      </c>
    </row>
    <row r="435" spans="1:14" s="4" customFormat="1" ht="12.75">
      <c r="A435" s="29" t="s">
        <v>503</v>
      </c>
      <c r="B435" s="30" t="s">
        <v>434</v>
      </c>
      <c r="C435" s="83">
        <v>237</v>
      </c>
      <c r="D435" s="31">
        <v>257332</v>
      </c>
      <c r="E435" s="31">
        <v>18000</v>
      </c>
      <c r="F435" s="32">
        <f t="shared" si="54"/>
        <v>3388.2046666666665</v>
      </c>
      <c r="G435" s="33">
        <f t="shared" si="55"/>
        <v>0.0001826642542183027</v>
      </c>
      <c r="H435" s="8">
        <f t="shared" si="56"/>
        <v>14.296222222222223</v>
      </c>
      <c r="I435" s="8">
        <f t="shared" si="57"/>
        <v>1018.2046666666669</v>
      </c>
      <c r="J435" s="8">
        <f t="shared" si="58"/>
        <v>1018.2046666666669</v>
      </c>
      <c r="K435" s="8">
        <f t="shared" si="59"/>
        <v>0.00018402138876839964</v>
      </c>
      <c r="L435" s="34">
        <f t="shared" si="60"/>
        <v>13530.849560461078</v>
      </c>
      <c r="M435" s="11">
        <f t="shared" si="61"/>
        <v>3636.3288455983998</v>
      </c>
      <c r="N435" s="35">
        <f t="shared" si="62"/>
        <v>17167.178406059476</v>
      </c>
    </row>
    <row r="436" spans="1:14" s="4" customFormat="1" ht="12.75">
      <c r="A436" s="29" t="s">
        <v>500</v>
      </c>
      <c r="B436" s="30" t="s">
        <v>338</v>
      </c>
      <c r="C436" s="83">
        <v>8784</v>
      </c>
      <c r="D436" s="31">
        <v>12543528</v>
      </c>
      <c r="E436" s="31">
        <v>805150</v>
      </c>
      <c r="F436" s="32">
        <f t="shared" si="54"/>
        <v>136846.9849742284</v>
      </c>
      <c r="G436" s="33">
        <f t="shared" si="55"/>
        <v>0.007377668975626829</v>
      </c>
      <c r="H436" s="8">
        <f t="shared" si="56"/>
        <v>15.579119418741849</v>
      </c>
      <c r="I436" s="8">
        <f t="shared" si="57"/>
        <v>49006.9849742284</v>
      </c>
      <c r="J436" s="8">
        <f t="shared" si="58"/>
        <v>49006.9849742284</v>
      </c>
      <c r="K436" s="8">
        <f t="shared" si="59"/>
        <v>0.008857093008455014</v>
      </c>
      <c r="L436" s="34">
        <f t="shared" si="60"/>
        <v>546500.6245654667</v>
      </c>
      <c r="M436" s="11">
        <f t="shared" si="61"/>
        <v>175019.34427485178</v>
      </c>
      <c r="N436" s="35">
        <f t="shared" si="62"/>
        <v>721519.9688403185</v>
      </c>
    </row>
    <row r="437" spans="1:14" s="4" customFormat="1" ht="12.75">
      <c r="A437" s="29" t="s">
        <v>493</v>
      </c>
      <c r="B437" s="30" t="s">
        <v>152</v>
      </c>
      <c r="C437" s="83">
        <v>1563</v>
      </c>
      <c r="D437" s="31">
        <v>3919033</v>
      </c>
      <c r="E437" s="31">
        <v>508800</v>
      </c>
      <c r="F437" s="32">
        <f t="shared" si="54"/>
        <v>12039.010571933963</v>
      </c>
      <c r="G437" s="33">
        <f t="shared" si="55"/>
        <v>0.0006490448789246437</v>
      </c>
      <c r="H437" s="8">
        <f t="shared" si="56"/>
        <v>7.702501965408805</v>
      </c>
      <c r="I437" s="8">
        <f t="shared" si="57"/>
        <v>-3590.9894280660374</v>
      </c>
      <c r="J437" s="8">
        <f t="shared" si="58"/>
        <v>0</v>
      </c>
      <c r="K437" s="8">
        <f t="shared" si="59"/>
        <v>0</v>
      </c>
      <c r="L437" s="34">
        <f t="shared" si="60"/>
        <v>48077.981388857144</v>
      </c>
      <c r="M437" s="11">
        <f t="shared" si="61"/>
        <v>0</v>
      </c>
      <c r="N437" s="35">
        <f t="shared" si="62"/>
        <v>48077.981388857144</v>
      </c>
    </row>
    <row r="438" spans="1:14" s="4" customFormat="1" ht="12.75">
      <c r="A438" s="29" t="s">
        <v>493</v>
      </c>
      <c r="B438" s="30" t="s">
        <v>153</v>
      </c>
      <c r="C438" s="83">
        <v>1481</v>
      </c>
      <c r="D438" s="31">
        <v>3205658</v>
      </c>
      <c r="E438" s="31">
        <v>277350</v>
      </c>
      <c r="F438" s="32">
        <f t="shared" si="54"/>
        <v>17117.647369749415</v>
      </c>
      <c r="G438" s="33">
        <f t="shared" si="55"/>
        <v>0.0009228433930006102</v>
      </c>
      <c r="H438" s="8">
        <f t="shared" si="56"/>
        <v>11.558168379304128</v>
      </c>
      <c r="I438" s="8">
        <f t="shared" si="57"/>
        <v>2307.6473697494134</v>
      </c>
      <c r="J438" s="8">
        <f t="shared" si="58"/>
        <v>2307.6473697494134</v>
      </c>
      <c r="K438" s="8">
        <f t="shared" si="59"/>
        <v>0.00041706396333778824</v>
      </c>
      <c r="L438" s="34">
        <f t="shared" si="60"/>
        <v>68359.59871838761</v>
      </c>
      <c r="M438" s="11">
        <f t="shared" si="61"/>
        <v>8241.333958486146</v>
      </c>
      <c r="N438" s="35">
        <f t="shared" si="62"/>
        <v>76600.93267687375</v>
      </c>
    </row>
    <row r="439" spans="1:14" s="4" customFormat="1" ht="12.75">
      <c r="A439" s="29" t="s">
        <v>502</v>
      </c>
      <c r="B439" s="30" t="s">
        <v>394</v>
      </c>
      <c r="C439" s="83">
        <v>1030</v>
      </c>
      <c r="D439" s="31">
        <v>745419</v>
      </c>
      <c r="E439" s="31">
        <v>60500</v>
      </c>
      <c r="F439" s="32">
        <f t="shared" si="54"/>
        <v>12690.604462809917</v>
      </c>
      <c r="G439" s="33">
        <f t="shared" si="55"/>
        <v>0.0006841734865028729</v>
      </c>
      <c r="H439" s="8">
        <f t="shared" si="56"/>
        <v>12.32097520661157</v>
      </c>
      <c r="I439" s="8">
        <f t="shared" si="57"/>
        <v>2390.6044628099166</v>
      </c>
      <c r="J439" s="8">
        <f t="shared" si="58"/>
        <v>2390.6044628099166</v>
      </c>
      <c r="K439" s="8">
        <f t="shared" si="59"/>
        <v>0.00043205690137170985</v>
      </c>
      <c r="L439" s="34">
        <f t="shared" si="60"/>
        <v>50680.13202004433</v>
      </c>
      <c r="M439" s="11">
        <f t="shared" si="61"/>
        <v>8537.599807895824</v>
      </c>
      <c r="N439" s="35">
        <f t="shared" si="62"/>
        <v>59217.73182794015</v>
      </c>
    </row>
    <row r="440" spans="1:14" s="4" customFormat="1" ht="12.75">
      <c r="A440" s="10" t="s">
        <v>489</v>
      </c>
      <c r="B440" s="30" t="s">
        <v>12</v>
      </c>
      <c r="C440" s="9">
        <v>5734</v>
      </c>
      <c r="D440" s="31">
        <v>5047176</v>
      </c>
      <c r="E440" s="31">
        <v>485200</v>
      </c>
      <c r="F440" s="32">
        <f t="shared" si="54"/>
        <v>59646.55231657049</v>
      </c>
      <c r="G440" s="33">
        <f t="shared" si="55"/>
        <v>0.003215653736265634</v>
      </c>
      <c r="H440" s="8">
        <f t="shared" si="56"/>
        <v>10.402258862324814</v>
      </c>
      <c r="I440" s="8">
        <f t="shared" si="57"/>
        <v>2306.5523165704835</v>
      </c>
      <c r="J440" s="8">
        <f t="shared" si="58"/>
        <v>2306.5523165704835</v>
      </c>
      <c r="K440" s="8">
        <f t="shared" si="59"/>
        <v>0.0004168660530223488</v>
      </c>
      <c r="L440" s="34">
        <f t="shared" si="60"/>
        <v>238199.46124732916</v>
      </c>
      <c r="M440" s="11">
        <f t="shared" si="61"/>
        <v>8237.423179452846</v>
      </c>
      <c r="N440" s="35">
        <f t="shared" si="62"/>
        <v>246436.88442678202</v>
      </c>
    </row>
    <row r="441" spans="1:14" s="4" customFormat="1" ht="12.75">
      <c r="A441" s="29" t="s">
        <v>495</v>
      </c>
      <c r="B441" s="30" t="s">
        <v>198</v>
      </c>
      <c r="C441" s="83">
        <v>2259</v>
      </c>
      <c r="D441" s="31">
        <v>2931888</v>
      </c>
      <c r="E441" s="31">
        <v>235350</v>
      </c>
      <c r="F441" s="32">
        <f t="shared" si="54"/>
        <v>28141.640076481835</v>
      </c>
      <c r="G441" s="33">
        <f t="shared" si="55"/>
        <v>0.001517166819236949</v>
      </c>
      <c r="H441" s="8">
        <f t="shared" si="56"/>
        <v>12.457565328234544</v>
      </c>
      <c r="I441" s="8">
        <f t="shared" si="57"/>
        <v>5551.640076481835</v>
      </c>
      <c r="J441" s="8">
        <f t="shared" si="58"/>
        <v>5551.640076481835</v>
      </c>
      <c r="K441" s="8">
        <f t="shared" si="59"/>
        <v>0.0010033547775429152</v>
      </c>
      <c r="L441" s="34">
        <f t="shared" si="60"/>
        <v>112384.09001842611</v>
      </c>
      <c r="M441" s="11">
        <f t="shared" si="61"/>
        <v>19826.65137116277</v>
      </c>
      <c r="N441" s="35">
        <f t="shared" si="62"/>
        <v>132210.7413895889</v>
      </c>
    </row>
    <row r="442" spans="1:14" s="4" customFormat="1" ht="12.75">
      <c r="A442" s="29" t="s">
        <v>502</v>
      </c>
      <c r="B442" s="30" t="s">
        <v>395</v>
      </c>
      <c r="C442" s="83">
        <v>2099</v>
      </c>
      <c r="D442" s="31">
        <v>1403565</v>
      </c>
      <c r="E442" s="31">
        <v>123150</v>
      </c>
      <c r="F442" s="32">
        <f t="shared" si="54"/>
        <v>23922.719732034104</v>
      </c>
      <c r="G442" s="33">
        <f t="shared" si="55"/>
        <v>0.00128971717727564</v>
      </c>
      <c r="H442" s="8">
        <f t="shared" si="56"/>
        <v>11.397198538367844</v>
      </c>
      <c r="I442" s="8">
        <f t="shared" si="57"/>
        <v>2932.7197320341047</v>
      </c>
      <c r="J442" s="8">
        <f t="shared" si="58"/>
        <v>2932.7197320341047</v>
      </c>
      <c r="K442" s="8">
        <f t="shared" si="59"/>
        <v>0.0005300340644913609</v>
      </c>
      <c r="L442" s="34">
        <f t="shared" si="60"/>
        <v>95535.76410414421</v>
      </c>
      <c r="M442" s="11">
        <f t="shared" si="61"/>
        <v>10473.663799404332</v>
      </c>
      <c r="N442" s="35">
        <f t="shared" si="62"/>
        <v>106009.42790354854</v>
      </c>
    </row>
    <row r="443" spans="1:14" s="4" customFormat="1" ht="12.75">
      <c r="A443" s="29" t="s">
        <v>505</v>
      </c>
      <c r="B443" s="30" t="s">
        <v>519</v>
      </c>
      <c r="C443" s="10">
        <v>6881</v>
      </c>
      <c r="D443" s="31">
        <v>23920683</v>
      </c>
      <c r="E443" s="31">
        <v>3798650</v>
      </c>
      <c r="F443" s="32">
        <f t="shared" si="54"/>
        <v>43330.71478630566</v>
      </c>
      <c r="G443" s="33">
        <f t="shared" si="55"/>
        <v>0.002336037364877753</v>
      </c>
      <c r="H443" s="8">
        <f t="shared" si="56"/>
        <v>6.297153725665697</v>
      </c>
      <c r="I443" s="8">
        <f t="shared" si="57"/>
        <v>-25479.285213694337</v>
      </c>
      <c r="J443" s="11">
        <v>0</v>
      </c>
      <c r="K443" s="11">
        <v>0</v>
      </c>
      <c r="L443" s="34">
        <f t="shared" si="60"/>
        <v>173041.90295492232</v>
      </c>
      <c r="M443" s="11">
        <f t="shared" si="61"/>
        <v>0</v>
      </c>
      <c r="N443" s="35">
        <f t="shared" si="62"/>
        <v>173041.90295492232</v>
      </c>
    </row>
    <row r="444" spans="1:14" s="4" customFormat="1" ht="12.75">
      <c r="A444" s="29" t="s">
        <v>497</v>
      </c>
      <c r="B444" s="30" t="s">
        <v>251</v>
      </c>
      <c r="C444" s="83">
        <v>113</v>
      </c>
      <c r="D444" s="31">
        <v>144842</v>
      </c>
      <c r="E444" s="31">
        <v>25300</v>
      </c>
      <c r="F444" s="32">
        <f t="shared" si="54"/>
        <v>646.9227667984189</v>
      </c>
      <c r="G444" s="33">
        <f t="shared" si="55"/>
        <v>3.487677881346232E-05</v>
      </c>
      <c r="H444" s="8">
        <f t="shared" si="56"/>
        <v>5.72498023715415</v>
      </c>
      <c r="I444" s="8">
        <f aca="true" t="shared" si="63" ref="I444:I475">(H444-10)*C444</f>
        <v>-483.07723320158107</v>
      </c>
      <c r="J444" s="8">
        <f aca="true" t="shared" si="64" ref="J444:J475">IF(I444&gt;0,I444,0)</f>
        <v>0</v>
      </c>
      <c r="K444" s="8">
        <f aca="true" t="shared" si="65" ref="K444:K475">J444/$J$500</f>
        <v>0</v>
      </c>
      <c r="L444" s="34">
        <f t="shared" si="60"/>
        <v>2583.496422427842</v>
      </c>
      <c r="M444" s="11">
        <f t="shared" si="61"/>
        <v>0</v>
      </c>
      <c r="N444" s="35">
        <f t="shared" si="62"/>
        <v>2583.496422427842</v>
      </c>
    </row>
    <row r="445" spans="1:14" s="4" customFormat="1" ht="12.75">
      <c r="A445" s="10" t="s">
        <v>490</v>
      </c>
      <c r="B445" s="30" t="s">
        <v>68</v>
      </c>
      <c r="C445" s="9">
        <v>2171</v>
      </c>
      <c r="D445" s="31">
        <v>1283987.12</v>
      </c>
      <c r="E445" s="31">
        <v>66150</v>
      </c>
      <c r="F445" s="32">
        <f t="shared" si="54"/>
        <v>42139.622638246416</v>
      </c>
      <c r="G445" s="33">
        <f t="shared" si="55"/>
        <v>0.002271823428491034</v>
      </c>
      <c r="H445" s="8">
        <f t="shared" si="56"/>
        <v>19.41023613000756</v>
      </c>
      <c r="I445" s="8">
        <f t="shared" si="63"/>
        <v>20429.622638246416</v>
      </c>
      <c r="J445" s="8">
        <f t="shared" si="64"/>
        <v>20429.622638246416</v>
      </c>
      <c r="K445" s="8">
        <f t="shared" si="65"/>
        <v>0.003692270967694551</v>
      </c>
      <c r="L445" s="34">
        <f t="shared" si="60"/>
        <v>168285.25739965498</v>
      </c>
      <c r="M445" s="11">
        <f t="shared" si="61"/>
        <v>72960.60265304765</v>
      </c>
      <c r="N445" s="35">
        <f t="shared" si="62"/>
        <v>241245.86005270263</v>
      </c>
    </row>
    <row r="446" spans="1:14" s="4" customFormat="1" ht="12.75">
      <c r="A446" s="29" t="s">
        <v>503</v>
      </c>
      <c r="B446" s="30" t="s">
        <v>435</v>
      </c>
      <c r="C446" s="83">
        <v>140</v>
      </c>
      <c r="D446" s="31">
        <v>185704</v>
      </c>
      <c r="E446" s="31">
        <v>9650</v>
      </c>
      <c r="F446" s="32">
        <f t="shared" si="54"/>
        <v>2694.1512953367874</v>
      </c>
      <c r="G446" s="33">
        <f t="shared" si="55"/>
        <v>0.00014524657909704248</v>
      </c>
      <c r="H446" s="8">
        <f t="shared" si="56"/>
        <v>19.243937823834198</v>
      </c>
      <c r="I446" s="8">
        <f t="shared" si="63"/>
        <v>1294.1512953367878</v>
      </c>
      <c r="J446" s="8">
        <f t="shared" si="64"/>
        <v>1294.1512953367878</v>
      </c>
      <c r="K446" s="8">
        <f t="shared" si="65"/>
        <v>0.00023389356427126206</v>
      </c>
      <c r="L446" s="34">
        <f t="shared" si="60"/>
        <v>10759.136314568388</v>
      </c>
      <c r="M446" s="11">
        <f t="shared" si="61"/>
        <v>4621.82097554882</v>
      </c>
      <c r="N446" s="35">
        <f t="shared" si="62"/>
        <v>15380.957290117207</v>
      </c>
    </row>
    <row r="447" spans="1:14" s="4" customFormat="1" ht="12.75">
      <c r="A447" s="29" t="s">
        <v>494</v>
      </c>
      <c r="B447" s="30" t="s">
        <v>178</v>
      </c>
      <c r="C447" s="83">
        <v>4340</v>
      </c>
      <c r="D447" s="31">
        <v>3305154</v>
      </c>
      <c r="E447" s="31">
        <v>321500</v>
      </c>
      <c r="F447" s="32">
        <f t="shared" si="54"/>
        <v>44617.00889580094</v>
      </c>
      <c r="G447" s="33">
        <f t="shared" si="55"/>
        <v>0.002405383811545482</v>
      </c>
      <c r="H447" s="8">
        <f t="shared" si="56"/>
        <v>10.280416796267495</v>
      </c>
      <c r="I447" s="8">
        <f t="shared" si="63"/>
        <v>1217.0088958009294</v>
      </c>
      <c r="J447" s="8">
        <f t="shared" si="64"/>
        <v>1217.0088958009294</v>
      </c>
      <c r="K447" s="8">
        <f t="shared" si="65"/>
        <v>0.00021995152298992626</v>
      </c>
      <c r="L447" s="34">
        <f t="shared" si="60"/>
        <v>178178.739066777</v>
      </c>
      <c r="M447" s="11">
        <f t="shared" si="61"/>
        <v>4346.321224040853</v>
      </c>
      <c r="N447" s="35">
        <f t="shared" si="62"/>
        <v>182525.06029081784</v>
      </c>
    </row>
    <row r="448" spans="1:14" s="4" customFormat="1" ht="12.75">
      <c r="A448" s="29" t="s">
        <v>498</v>
      </c>
      <c r="B448" s="30" t="s">
        <v>307</v>
      </c>
      <c r="C448" s="83">
        <v>1919</v>
      </c>
      <c r="D448" s="31">
        <v>4102506.25</v>
      </c>
      <c r="E448" s="31">
        <v>231250</v>
      </c>
      <c r="F448" s="32">
        <f t="shared" si="54"/>
        <v>34044.14916216216</v>
      </c>
      <c r="G448" s="33">
        <f t="shared" si="55"/>
        <v>0.0018353817815028705</v>
      </c>
      <c r="H448" s="8">
        <f t="shared" si="56"/>
        <v>17.740567567567567</v>
      </c>
      <c r="I448" s="8">
        <f t="shared" si="63"/>
        <v>14854.14916216216</v>
      </c>
      <c r="J448" s="8">
        <f t="shared" si="64"/>
        <v>14854.14916216216</v>
      </c>
      <c r="K448" s="8">
        <f t="shared" si="65"/>
        <v>0.0026846087503632605</v>
      </c>
      <c r="L448" s="34">
        <f t="shared" si="60"/>
        <v>135955.8545146269</v>
      </c>
      <c r="M448" s="11">
        <f t="shared" si="61"/>
        <v>53048.83472202205</v>
      </c>
      <c r="N448" s="35">
        <f t="shared" si="62"/>
        <v>189004.68923664896</v>
      </c>
    </row>
    <row r="449" spans="1:14" s="4" customFormat="1" ht="12.75">
      <c r="A449" s="29" t="s">
        <v>493</v>
      </c>
      <c r="B449" s="30" t="s">
        <v>154</v>
      </c>
      <c r="C449" s="83">
        <v>544</v>
      </c>
      <c r="D449" s="31">
        <v>574195</v>
      </c>
      <c r="E449" s="31">
        <v>52400</v>
      </c>
      <c r="F449" s="32">
        <f t="shared" si="54"/>
        <v>5961.108396946565</v>
      </c>
      <c r="G449" s="33">
        <f t="shared" si="55"/>
        <v>0.0003213741573391886</v>
      </c>
      <c r="H449" s="8">
        <f t="shared" si="56"/>
        <v>10.957919847328244</v>
      </c>
      <c r="I449" s="8">
        <f t="shared" si="63"/>
        <v>521.1083969465644</v>
      </c>
      <c r="J449" s="8">
        <f t="shared" si="64"/>
        <v>521.1083969465644</v>
      </c>
      <c r="K449" s="8">
        <f t="shared" si="65"/>
        <v>9.418056511066331E-05</v>
      </c>
      <c r="L449" s="34">
        <f t="shared" si="60"/>
        <v>23805.78178355379</v>
      </c>
      <c r="M449" s="11">
        <f t="shared" si="61"/>
        <v>1861.0418489868111</v>
      </c>
      <c r="N449" s="35">
        <f t="shared" si="62"/>
        <v>25666.8236325406</v>
      </c>
    </row>
    <row r="450" spans="1:14" s="4" customFormat="1" ht="12.75">
      <c r="A450" s="29" t="s">
        <v>494</v>
      </c>
      <c r="B450" s="30" t="s">
        <v>179</v>
      </c>
      <c r="C450" s="83">
        <v>570</v>
      </c>
      <c r="D450" s="31">
        <v>861089</v>
      </c>
      <c r="E450" s="31">
        <v>65050</v>
      </c>
      <c r="F450" s="32">
        <f t="shared" si="54"/>
        <v>7545.284089162183</v>
      </c>
      <c r="G450" s="33">
        <f t="shared" si="55"/>
        <v>0.0004067799399993061</v>
      </c>
      <c r="H450" s="8">
        <f t="shared" si="56"/>
        <v>13.237340507302076</v>
      </c>
      <c r="I450" s="8">
        <f t="shared" si="63"/>
        <v>1845.2840891621831</v>
      </c>
      <c r="J450" s="8">
        <f t="shared" si="64"/>
        <v>1845.2840891621831</v>
      </c>
      <c r="K450" s="8">
        <f t="shared" si="65"/>
        <v>0.0003335004757653729</v>
      </c>
      <c r="L450" s="34">
        <f t="shared" si="60"/>
        <v>30132.21276323747</v>
      </c>
      <c r="M450" s="11">
        <f t="shared" si="61"/>
        <v>6590.089381254928</v>
      </c>
      <c r="N450" s="35">
        <f t="shared" si="62"/>
        <v>36722.302144492394</v>
      </c>
    </row>
    <row r="451" spans="1:14" s="4" customFormat="1" ht="12.75">
      <c r="A451" s="29" t="s">
        <v>495</v>
      </c>
      <c r="B451" s="30" t="s">
        <v>199</v>
      </c>
      <c r="C451" s="83">
        <v>1165</v>
      </c>
      <c r="D451" s="31">
        <v>4279517</v>
      </c>
      <c r="E451" s="31">
        <v>544400</v>
      </c>
      <c r="F451" s="32">
        <f t="shared" si="54"/>
        <v>9158.040604335049</v>
      </c>
      <c r="G451" s="33">
        <f t="shared" si="55"/>
        <v>0.0004937265666237191</v>
      </c>
      <c r="H451" s="8">
        <f t="shared" si="56"/>
        <v>7.860979059515063</v>
      </c>
      <c r="I451" s="8">
        <f t="shared" si="63"/>
        <v>-2491.959395664952</v>
      </c>
      <c r="J451" s="8">
        <f t="shared" si="64"/>
        <v>0</v>
      </c>
      <c r="K451" s="8">
        <f t="shared" si="65"/>
        <v>0</v>
      </c>
      <c r="L451" s="34">
        <f t="shared" si="60"/>
        <v>36572.78171680251</v>
      </c>
      <c r="M451" s="11">
        <f t="shared" si="61"/>
        <v>0</v>
      </c>
      <c r="N451" s="35">
        <f t="shared" si="62"/>
        <v>36572.78171680251</v>
      </c>
    </row>
    <row r="452" spans="1:14" s="4" customFormat="1" ht="12.75">
      <c r="A452" s="10" t="s">
        <v>490</v>
      </c>
      <c r="B452" s="30" t="s">
        <v>69</v>
      </c>
      <c r="C452" s="9">
        <v>283</v>
      </c>
      <c r="D452" s="31">
        <v>247884</v>
      </c>
      <c r="E452" s="31">
        <v>15450</v>
      </c>
      <c r="F452" s="32">
        <f t="shared" si="54"/>
        <v>4540.528932038835</v>
      </c>
      <c r="G452" s="33">
        <f t="shared" si="55"/>
        <v>0.0002447881437880967</v>
      </c>
      <c r="H452" s="8">
        <f t="shared" si="56"/>
        <v>16.044271844660194</v>
      </c>
      <c r="I452" s="8">
        <f t="shared" si="63"/>
        <v>1710.528932038835</v>
      </c>
      <c r="J452" s="8">
        <f t="shared" si="64"/>
        <v>1710.528932038835</v>
      </c>
      <c r="K452" s="8">
        <f t="shared" si="65"/>
        <v>0.0003091460095471773</v>
      </c>
      <c r="L452" s="34">
        <f t="shared" si="60"/>
        <v>18132.67495578439</v>
      </c>
      <c r="M452" s="11">
        <f t="shared" si="61"/>
        <v>6108.836367020617</v>
      </c>
      <c r="N452" s="35">
        <f t="shared" si="62"/>
        <v>24241.511322805007</v>
      </c>
    </row>
    <row r="453" spans="1:14" s="4" customFormat="1" ht="12.75">
      <c r="A453" s="29" t="s">
        <v>503</v>
      </c>
      <c r="B453" s="30" t="s">
        <v>436</v>
      </c>
      <c r="C453" s="83">
        <v>101</v>
      </c>
      <c r="D453" s="31">
        <v>121582</v>
      </c>
      <c r="E453" s="31">
        <v>10450</v>
      </c>
      <c r="F453" s="32">
        <f t="shared" si="54"/>
        <v>1175.0987559808611</v>
      </c>
      <c r="G453" s="33">
        <f t="shared" si="55"/>
        <v>6.335170363402859E-05</v>
      </c>
      <c r="H453" s="8">
        <f t="shared" si="56"/>
        <v>11.63464114832536</v>
      </c>
      <c r="I453" s="8">
        <f t="shared" si="63"/>
        <v>165.09875598086128</v>
      </c>
      <c r="J453" s="8">
        <f t="shared" si="64"/>
        <v>165.09875598086128</v>
      </c>
      <c r="K453" s="8">
        <f t="shared" si="65"/>
        <v>2.983850237005384E-05</v>
      </c>
      <c r="L453" s="34">
        <f t="shared" si="60"/>
        <v>4692.775688047375</v>
      </c>
      <c r="M453" s="11">
        <f t="shared" si="61"/>
        <v>589.6195415318764</v>
      </c>
      <c r="N453" s="35">
        <f t="shared" si="62"/>
        <v>5282.3952295792515</v>
      </c>
    </row>
    <row r="454" spans="1:14" s="4" customFormat="1" ht="12.75">
      <c r="A454" s="29" t="s">
        <v>502</v>
      </c>
      <c r="B454" s="30" t="s">
        <v>396</v>
      </c>
      <c r="C454" s="83">
        <v>762</v>
      </c>
      <c r="D454" s="31">
        <v>599392</v>
      </c>
      <c r="E454" s="31">
        <v>54850</v>
      </c>
      <c r="F454" s="32">
        <f t="shared" si="54"/>
        <v>8327.013746581586</v>
      </c>
      <c r="G454" s="33">
        <f t="shared" si="55"/>
        <v>0.00044892440260443147</v>
      </c>
      <c r="H454" s="8">
        <f t="shared" si="56"/>
        <v>10.927839562443026</v>
      </c>
      <c r="I454" s="8">
        <f t="shared" si="63"/>
        <v>707.0137465815858</v>
      </c>
      <c r="J454" s="8">
        <f t="shared" si="64"/>
        <v>707.0137465815858</v>
      </c>
      <c r="K454" s="8">
        <f t="shared" si="65"/>
        <v>0.00012777946888637264</v>
      </c>
      <c r="L454" s="34">
        <f t="shared" si="60"/>
        <v>33254.06266078185</v>
      </c>
      <c r="M454" s="11">
        <f t="shared" si="61"/>
        <v>2524.96827513645</v>
      </c>
      <c r="N454" s="35">
        <f t="shared" si="62"/>
        <v>35779.0309359183</v>
      </c>
    </row>
    <row r="455" spans="1:14" s="2" customFormat="1" ht="12.75">
      <c r="A455" s="29" t="s">
        <v>496</v>
      </c>
      <c r="B455" s="30" t="s">
        <v>216</v>
      </c>
      <c r="C455" s="83">
        <v>5075</v>
      </c>
      <c r="D455" s="15">
        <v>6175850</v>
      </c>
      <c r="E455" s="15">
        <v>501100</v>
      </c>
      <c r="F455" s="32">
        <f aca="true" t="shared" si="66" ref="F455:F499">(C455*D455)/E455</f>
        <v>62547.27349830373</v>
      </c>
      <c r="G455" s="33">
        <f aca="true" t="shared" si="67" ref="G455:G499">F455/$F$500</f>
        <v>0.0033720368723168023</v>
      </c>
      <c r="H455" s="8">
        <f aca="true" t="shared" si="68" ref="H455:H499">D455/E455</f>
        <v>12.32458591099581</v>
      </c>
      <c r="I455" s="8">
        <f t="shared" si="63"/>
        <v>11797.273498303732</v>
      </c>
      <c r="J455" s="8">
        <f t="shared" si="64"/>
        <v>11797.273498303732</v>
      </c>
      <c r="K455" s="8">
        <f t="shared" si="65"/>
        <v>0.0021321358307515993</v>
      </c>
      <c r="L455" s="34">
        <f aca="true" t="shared" si="69" ref="L455:L499">$B$509*G455</f>
        <v>249783.53770912357</v>
      </c>
      <c r="M455" s="11">
        <f aca="true" t="shared" si="70" ref="M455:M499">$G$509*K455</f>
        <v>42131.77107283807</v>
      </c>
      <c r="N455" s="35">
        <f aca="true" t="shared" si="71" ref="N455:N500">L455+M455</f>
        <v>291915.3087819616</v>
      </c>
    </row>
    <row r="456" spans="1:14" s="4" customFormat="1" ht="12.75">
      <c r="A456" s="10" t="s">
        <v>489</v>
      </c>
      <c r="B456" s="30" t="s">
        <v>13</v>
      </c>
      <c r="C456" s="9">
        <v>1616</v>
      </c>
      <c r="D456" s="31">
        <v>827200</v>
      </c>
      <c r="E456" s="31">
        <v>108300</v>
      </c>
      <c r="F456" s="32">
        <f t="shared" si="66"/>
        <v>12343.076638965837</v>
      </c>
      <c r="G456" s="33">
        <f t="shared" si="67"/>
        <v>0.0006654376316747638</v>
      </c>
      <c r="H456" s="8">
        <f t="shared" si="68"/>
        <v>7.6380424746075715</v>
      </c>
      <c r="I456" s="8">
        <f t="shared" si="63"/>
        <v>-3816.9233610341644</v>
      </c>
      <c r="J456" s="8">
        <f t="shared" si="64"/>
        <v>0</v>
      </c>
      <c r="K456" s="8">
        <f t="shared" si="65"/>
        <v>0</v>
      </c>
      <c r="L456" s="34">
        <f t="shared" si="69"/>
        <v>49292.27409375948</v>
      </c>
      <c r="M456" s="11">
        <f t="shared" si="70"/>
        <v>0</v>
      </c>
      <c r="N456" s="35">
        <f t="shared" si="71"/>
        <v>49292.27409375948</v>
      </c>
    </row>
    <row r="457" spans="1:14" s="4" customFormat="1" ht="12.75">
      <c r="A457" s="10" t="s">
        <v>490</v>
      </c>
      <c r="B457" s="30" t="s">
        <v>520</v>
      </c>
      <c r="C457" s="9">
        <v>546</v>
      </c>
      <c r="D457" s="31">
        <v>460845</v>
      </c>
      <c r="E457" s="31">
        <v>35650</v>
      </c>
      <c r="F457" s="32">
        <f t="shared" si="66"/>
        <v>7058.102945301543</v>
      </c>
      <c r="G457" s="33">
        <f t="shared" si="67"/>
        <v>0.0003805151215873555</v>
      </c>
      <c r="H457" s="8">
        <f t="shared" si="68"/>
        <v>12.926928471248248</v>
      </c>
      <c r="I457" s="8">
        <f t="shared" si="63"/>
        <v>1598.1029453015433</v>
      </c>
      <c r="J457" s="8">
        <f t="shared" si="64"/>
        <v>1598.1029453015433</v>
      </c>
      <c r="K457" s="8">
        <f t="shared" si="65"/>
        <v>0.00028882712191058484</v>
      </c>
      <c r="L457" s="34">
        <f t="shared" si="69"/>
        <v>28186.647068483588</v>
      </c>
      <c r="M457" s="11">
        <f t="shared" si="70"/>
        <v>5707.327837398534</v>
      </c>
      <c r="N457" s="35">
        <f t="shared" si="71"/>
        <v>33893.97490588212</v>
      </c>
    </row>
    <row r="458" spans="1:14" s="4" customFormat="1" ht="12.75">
      <c r="A458" s="29" t="s">
        <v>493</v>
      </c>
      <c r="B458" s="30" t="s">
        <v>155</v>
      </c>
      <c r="C458" s="83">
        <v>353</v>
      </c>
      <c r="D458" s="31">
        <v>348348</v>
      </c>
      <c r="E458" s="31">
        <v>29450</v>
      </c>
      <c r="F458" s="32">
        <f t="shared" si="66"/>
        <v>4175.444617996604</v>
      </c>
      <c r="G458" s="33">
        <f t="shared" si="67"/>
        <v>0.00022510578675476775</v>
      </c>
      <c r="H458" s="8">
        <f t="shared" si="68"/>
        <v>11.828455008488964</v>
      </c>
      <c r="I458" s="8">
        <f t="shared" si="63"/>
        <v>645.4446179966044</v>
      </c>
      <c r="J458" s="8">
        <f t="shared" si="64"/>
        <v>645.4446179966044</v>
      </c>
      <c r="K458" s="8">
        <f t="shared" si="65"/>
        <v>0.000116652004125717</v>
      </c>
      <c r="L458" s="34">
        <f t="shared" si="69"/>
        <v>16674.704904922783</v>
      </c>
      <c r="M458" s="11">
        <f t="shared" si="70"/>
        <v>2305.085568249172</v>
      </c>
      <c r="N458" s="35">
        <f t="shared" si="71"/>
        <v>18979.790473171954</v>
      </c>
    </row>
    <row r="459" spans="1:14" s="4" customFormat="1" ht="12.75">
      <c r="A459" s="29" t="s">
        <v>495</v>
      </c>
      <c r="B459" s="30" t="s">
        <v>200</v>
      </c>
      <c r="C459" s="83">
        <v>4751</v>
      </c>
      <c r="D459" s="31">
        <v>3953416</v>
      </c>
      <c r="E459" s="31">
        <v>315050</v>
      </c>
      <c r="F459" s="32">
        <f t="shared" si="66"/>
        <v>59618.09051261705</v>
      </c>
      <c r="G459" s="33">
        <f t="shared" si="67"/>
        <v>0.003214119308831539</v>
      </c>
      <c r="H459" s="8">
        <f t="shared" si="68"/>
        <v>12.548535153150294</v>
      </c>
      <c r="I459" s="8">
        <f t="shared" si="63"/>
        <v>12108.090512617046</v>
      </c>
      <c r="J459" s="8">
        <f t="shared" si="64"/>
        <v>12108.090512617046</v>
      </c>
      <c r="K459" s="8">
        <f t="shared" si="65"/>
        <v>0.002188310174181031</v>
      </c>
      <c r="L459" s="34">
        <f t="shared" si="69"/>
        <v>238085.79857774428</v>
      </c>
      <c r="M459" s="11">
        <f t="shared" si="70"/>
        <v>43241.796308285426</v>
      </c>
      <c r="N459" s="35">
        <f t="shared" si="71"/>
        <v>281327.5948860297</v>
      </c>
    </row>
    <row r="460" spans="1:14" s="4" customFormat="1" ht="12.75">
      <c r="A460" s="10" t="s">
        <v>490</v>
      </c>
      <c r="B460" s="30" t="s">
        <v>70</v>
      </c>
      <c r="C460" s="9">
        <v>1687</v>
      </c>
      <c r="D460" s="31">
        <v>1252320</v>
      </c>
      <c r="E460" s="31">
        <v>64350</v>
      </c>
      <c r="F460" s="32">
        <f t="shared" si="66"/>
        <v>32830.828904428905</v>
      </c>
      <c r="G460" s="33">
        <f t="shared" si="67"/>
        <v>0.001769969487438343</v>
      </c>
      <c r="H460" s="8">
        <f t="shared" si="68"/>
        <v>19.46107226107226</v>
      </c>
      <c r="I460" s="8">
        <f t="shared" si="63"/>
        <v>15960.828904428903</v>
      </c>
      <c r="J460" s="8">
        <f t="shared" si="64"/>
        <v>15960.828904428903</v>
      </c>
      <c r="K460" s="8">
        <f t="shared" si="65"/>
        <v>0.0028846203489748495</v>
      </c>
      <c r="L460" s="34">
        <f t="shared" si="69"/>
        <v>131110.4406476423</v>
      </c>
      <c r="M460" s="11">
        <f t="shared" si="70"/>
        <v>57001.13586675977</v>
      </c>
      <c r="N460" s="35">
        <f t="shared" si="71"/>
        <v>188111.57651440206</v>
      </c>
    </row>
    <row r="461" spans="1:14" s="4" customFormat="1" ht="12.75">
      <c r="A461" s="29" t="s">
        <v>495</v>
      </c>
      <c r="B461" s="30" t="s">
        <v>201</v>
      </c>
      <c r="C461" s="83">
        <v>1527</v>
      </c>
      <c r="D461" s="31">
        <v>1571253</v>
      </c>
      <c r="E461" s="31">
        <v>148050</v>
      </c>
      <c r="F461" s="32">
        <f t="shared" si="66"/>
        <v>16206.033981762917</v>
      </c>
      <c r="G461" s="33">
        <f t="shared" si="67"/>
        <v>0.0008736966630848532</v>
      </c>
      <c r="H461" s="8">
        <f t="shared" si="68"/>
        <v>10.612988855116514</v>
      </c>
      <c r="I461" s="8">
        <f t="shared" si="63"/>
        <v>936.033981762917</v>
      </c>
      <c r="J461" s="8">
        <f t="shared" si="64"/>
        <v>936.033981762917</v>
      </c>
      <c r="K461" s="8">
        <f t="shared" si="65"/>
        <v>0.00016917057925331332</v>
      </c>
      <c r="L461" s="34">
        <f t="shared" si="69"/>
        <v>64719.056064191136</v>
      </c>
      <c r="M461" s="11">
        <f t="shared" si="70"/>
        <v>3342.8715068530632</v>
      </c>
      <c r="N461" s="35">
        <f t="shared" si="71"/>
        <v>68061.9275710442</v>
      </c>
    </row>
    <row r="462" spans="1:14" s="4" customFormat="1" ht="12.75">
      <c r="A462" s="29" t="s">
        <v>504</v>
      </c>
      <c r="B462" s="30" t="s">
        <v>465</v>
      </c>
      <c r="C462" s="83">
        <v>7693</v>
      </c>
      <c r="D462" s="15">
        <v>8728383</v>
      </c>
      <c r="E462" s="15">
        <v>715700</v>
      </c>
      <c r="F462" s="32">
        <f t="shared" si="66"/>
        <v>93820.66566857621</v>
      </c>
      <c r="G462" s="33">
        <f t="shared" si="67"/>
        <v>0.005058042122784551</v>
      </c>
      <c r="H462" s="8">
        <f t="shared" si="68"/>
        <v>12.195588933910857</v>
      </c>
      <c r="I462" s="8">
        <f t="shared" si="63"/>
        <v>16890.66566857622</v>
      </c>
      <c r="J462" s="8">
        <f t="shared" si="64"/>
        <v>16890.66566857622</v>
      </c>
      <c r="K462" s="8">
        <f t="shared" si="65"/>
        <v>0.0030526708974234957</v>
      </c>
      <c r="L462" s="34">
        <f t="shared" si="69"/>
        <v>374674.32983401633</v>
      </c>
      <c r="M462" s="11">
        <f t="shared" si="70"/>
        <v>60321.875161970325</v>
      </c>
      <c r="N462" s="35">
        <f t="shared" si="71"/>
        <v>434996.20499598666</v>
      </c>
    </row>
    <row r="463" spans="1:14" s="4" customFormat="1" ht="12.75">
      <c r="A463" s="29" t="s">
        <v>497</v>
      </c>
      <c r="B463" s="30" t="s">
        <v>252</v>
      </c>
      <c r="C463" s="83">
        <v>1553</v>
      </c>
      <c r="D463" s="31">
        <v>2455504</v>
      </c>
      <c r="E463" s="31">
        <v>248650</v>
      </c>
      <c r="F463" s="32">
        <f t="shared" si="66"/>
        <v>15336.40744822039</v>
      </c>
      <c r="G463" s="33">
        <f t="shared" si="67"/>
        <v>0.0008268135205873634</v>
      </c>
      <c r="H463" s="8">
        <f t="shared" si="68"/>
        <v>9.875342851397546</v>
      </c>
      <c r="I463" s="8">
        <f t="shared" si="63"/>
        <v>-193.59255177961094</v>
      </c>
      <c r="J463" s="8">
        <f t="shared" si="64"/>
        <v>0</v>
      </c>
      <c r="K463" s="8">
        <f t="shared" si="65"/>
        <v>0</v>
      </c>
      <c r="L463" s="34">
        <f t="shared" si="69"/>
        <v>61246.18858516562</v>
      </c>
      <c r="M463" s="11">
        <f t="shared" si="70"/>
        <v>0</v>
      </c>
      <c r="N463" s="35">
        <f t="shared" si="71"/>
        <v>61246.18858516562</v>
      </c>
    </row>
    <row r="464" spans="1:14" s="4" customFormat="1" ht="12.75">
      <c r="A464" s="29" t="s">
        <v>494</v>
      </c>
      <c r="B464" s="30" t="s">
        <v>180</v>
      </c>
      <c r="C464" s="83">
        <v>15722</v>
      </c>
      <c r="D464" s="31">
        <v>14168600.78</v>
      </c>
      <c r="E464" s="31">
        <v>789200</v>
      </c>
      <c r="F464" s="32">
        <f t="shared" si="66"/>
        <v>282258.9222797263</v>
      </c>
      <c r="G464" s="33">
        <f t="shared" si="67"/>
        <v>0.015217090054188405</v>
      </c>
      <c r="H464" s="8">
        <f t="shared" si="68"/>
        <v>17.95311806893056</v>
      </c>
      <c r="I464" s="8">
        <f t="shared" si="63"/>
        <v>125038.92227972628</v>
      </c>
      <c r="J464" s="8">
        <f t="shared" si="64"/>
        <v>125038.92227972628</v>
      </c>
      <c r="K464" s="8">
        <f t="shared" si="65"/>
        <v>0.022598439077427666</v>
      </c>
      <c r="L464" s="34">
        <f t="shared" si="69"/>
        <v>1127205.5233375863</v>
      </c>
      <c r="M464" s="11">
        <f t="shared" si="70"/>
        <v>446553.2861844131</v>
      </c>
      <c r="N464" s="35">
        <f t="shared" si="71"/>
        <v>1573758.8095219994</v>
      </c>
    </row>
    <row r="465" spans="1:14" s="4" customFormat="1" ht="12.75">
      <c r="A465" s="29" t="s">
        <v>494</v>
      </c>
      <c r="B465" s="30" t="s">
        <v>181</v>
      </c>
      <c r="C465" s="83">
        <v>1189</v>
      </c>
      <c r="D465" s="31">
        <v>2499619</v>
      </c>
      <c r="E465" s="31">
        <v>200850</v>
      </c>
      <c r="F465" s="32">
        <f t="shared" si="66"/>
        <v>14797.346233507593</v>
      </c>
      <c r="G465" s="33">
        <f t="shared" si="67"/>
        <v>0.0007977517535305349</v>
      </c>
      <c r="H465" s="8">
        <f t="shared" si="68"/>
        <v>12.44520288772716</v>
      </c>
      <c r="I465" s="8">
        <f t="shared" si="63"/>
        <v>2907.3462335075924</v>
      </c>
      <c r="J465" s="8">
        <f t="shared" si="64"/>
        <v>2907.3462335075924</v>
      </c>
      <c r="K465" s="8">
        <f t="shared" si="65"/>
        <v>0.0005254482807195701</v>
      </c>
      <c r="L465" s="34">
        <f t="shared" si="69"/>
        <v>59093.4389971857</v>
      </c>
      <c r="M465" s="11">
        <f t="shared" si="70"/>
        <v>10383.047062292175</v>
      </c>
      <c r="N465" s="35">
        <f t="shared" si="71"/>
        <v>69476.48605947787</v>
      </c>
    </row>
    <row r="466" spans="1:14" s="4" customFormat="1" ht="12.75">
      <c r="A466" s="29" t="s">
        <v>498</v>
      </c>
      <c r="B466" s="30" t="s">
        <v>308</v>
      </c>
      <c r="C466" s="83">
        <v>85</v>
      </c>
      <c r="D466" s="31">
        <v>108439</v>
      </c>
      <c r="E466" s="31">
        <v>7050</v>
      </c>
      <c r="F466" s="32">
        <f t="shared" si="66"/>
        <v>1307.4205673758865</v>
      </c>
      <c r="G466" s="33">
        <f t="shared" si="67"/>
        <v>7.048541230076808E-05</v>
      </c>
      <c r="H466" s="8">
        <f t="shared" si="68"/>
        <v>15.381418439716311</v>
      </c>
      <c r="I466" s="8">
        <f t="shared" si="63"/>
        <v>457.4205673758865</v>
      </c>
      <c r="J466" s="8">
        <f t="shared" si="64"/>
        <v>457.4205673758865</v>
      </c>
      <c r="K466" s="8">
        <f t="shared" si="65"/>
        <v>8.267018490035723E-05</v>
      </c>
      <c r="L466" s="34">
        <f t="shared" si="69"/>
        <v>5221.204959504351</v>
      </c>
      <c r="M466" s="11">
        <f t="shared" si="70"/>
        <v>1633.5925950567782</v>
      </c>
      <c r="N466" s="35">
        <f t="shared" si="71"/>
        <v>6854.797554561129</v>
      </c>
    </row>
    <row r="467" spans="1:14" s="4" customFormat="1" ht="12.75">
      <c r="A467" s="29" t="s">
        <v>492</v>
      </c>
      <c r="B467" s="30" t="s">
        <v>118</v>
      </c>
      <c r="C467" s="84">
        <v>419</v>
      </c>
      <c r="D467" s="31">
        <v>701237</v>
      </c>
      <c r="E467" s="31">
        <v>97000</v>
      </c>
      <c r="F467" s="32">
        <f t="shared" si="66"/>
        <v>3029.0546701030926</v>
      </c>
      <c r="G467" s="33">
        <f t="shared" si="67"/>
        <v>0.0001633018269953532</v>
      </c>
      <c r="H467" s="8">
        <f t="shared" si="68"/>
        <v>7.229247422680412</v>
      </c>
      <c r="I467" s="8">
        <f t="shared" si="63"/>
        <v>-1160.9453298969072</v>
      </c>
      <c r="J467" s="8">
        <f t="shared" si="64"/>
        <v>0</v>
      </c>
      <c r="K467" s="8">
        <f t="shared" si="65"/>
        <v>0</v>
      </c>
      <c r="L467" s="34">
        <f t="shared" si="69"/>
        <v>12096.578301422072</v>
      </c>
      <c r="M467" s="11">
        <f t="shared" si="70"/>
        <v>0</v>
      </c>
      <c r="N467" s="35">
        <f t="shared" si="71"/>
        <v>12096.578301422072</v>
      </c>
    </row>
    <row r="468" spans="1:14" s="4" customFormat="1" ht="12.75">
      <c r="A468" s="29" t="s">
        <v>499</v>
      </c>
      <c r="B468" s="30" t="s">
        <v>329</v>
      </c>
      <c r="C468" s="83">
        <v>260</v>
      </c>
      <c r="D468" s="31">
        <v>236199</v>
      </c>
      <c r="E468" s="31">
        <v>19600</v>
      </c>
      <c r="F468" s="32">
        <f t="shared" si="66"/>
        <v>3133.2520408163264</v>
      </c>
      <c r="G468" s="33">
        <f t="shared" si="67"/>
        <v>0.00016891929609339496</v>
      </c>
      <c r="H468" s="8">
        <f t="shared" si="68"/>
        <v>12.050969387755101</v>
      </c>
      <c r="I468" s="8">
        <f t="shared" si="63"/>
        <v>533.2520408163263</v>
      </c>
      <c r="J468" s="8">
        <f t="shared" si="64"/>
        <v>533.2520408163263</v>
      </c>
      <c r="K468" s="8">
        <f t="shared" si="65"/>
        <v>9.637530088705512E-05</v>
      </c>
      <c r="L468" s="34">
        <f t="shared" si="69"/>
        <v>12512.692168918573</v>
      </c>
      <c r="M468" s="11">
        <f t="shared" si="70"/>
        <v>1904.4106175064562</v>
      </c>
      <c r="N468" s="35">
        <f t="shared" si="71"/>
        <v>14417.102786425028</v>
      </c>
    </row>
    <row r="469" spans="1:14" s="4" customFormat="1" ht="12.75">
      <c r="A469" s="29" t="s">
        <v>504</v>
      </c>
      <c r="B469" s="30" t="s">
        <v>466</v>
      </c>
      <c r="C469" s="83">
        <v>9589</v>
      </c>
      <c r="D469" s="31">
        <v>25087956</v>
      </c>
      <c r="E469" s="31">
        <v>2810250</v>
      </c>
      <c r="F469" s="32">
        <f t="shared" si="66"/>
        <v>85603.91783079797</v>
      </c>
      <c r="G469" s="33">
        <f t="shared" si="67"/>
        <v>0.0046150623551649604</v>
      </c>
      <c r="H469" s="8">
        <f t="shared" si="68"/>
        <v>8.927303976514544</v>
      </c>
      <c r="I469" s="8">
        <f t="shared" si="63"/>
        <v>-10286.082169202036</v>
      </c>
      <c r="J469" s="8">
        <f t="shared" si="64"/>
        <v>0</v>
      </c>
      <c r="K469" s="8">
        <f t="shared" si="65"/>
        <v>0</v>
      </c>
      <c r="L469" s="34">
        <f t="shared" si="69"/>
        <v>341860.6158447135</v>
      </c>
      <c r="M469" s="11">
        <f t="shared" si="70"/>
        <v>0</v>
      </c>
      <c r="N469" s="35">
        <f t="shared" si="71"/>
        <v>341860.6158447135</v>
      </c>
    </row>
    <row r="470" spans="1:14" s="4" customFormat="1" ht="12.75">
      <c r="A470" s="29" t="s">
        <v>503</v>
      </c>
      <c r="B470" s="30" t="s">
        <v>437</v>
      </c>
      <c r="C470" s="83">
        <v>98</v>
      </c>
      <c r="D470" s="31">
        <v>235626</v>
      </c>
      <c r="E470" s="31">
        <v>19700</v>
      </c>
      <c r="F470" s="32">
        <f t="shared" si="66"/>
        <v>1172.1496446700507</v>
      </c>
      <c r="G470" s="33">
        <f t="shared" si="67"/>
        <v>6.319271169841865E-05</v>
      </c>
      <c r="H470" s="8">
        <f t="shared" si="68"/>
        <v>11.960710659898478</v>
      </c>
      <c r="I470" s="8">
        <f t="shared" si="63"/>
        <v>192.14964467005083</v>
      </c>
      <c r="J470" s="8">
        <f t="shared" si="64"/>
        <v>192.14964467005083</v>
      </c>
      <c r="K470" s="8">
        <f t="shared" si="65"/>
        <v>3.472744294061764E-05</v>
      </c>
      <c r="L470" s="34">
        <f t="shared" si="69"/>
        <v>4680.998364830685</v>
      </c>
      <c r="M470" s="11">
        <f t="shared" si="70"/>
        <v>686.2267660514767</v>
      </c>
      <c r="N470" s="35">
        <f t="shared" si="71"/>
        <v>5367.2251308821615</v>
      </c>
    </row>
    <row r="471" spans="1:14" s="4" customFormat="1" ht="12.75">
      <c r="A471" s="29" t="s">
        <v>500</v>
      </c>
      <c r="B471" s="30" t="s">
        <v>339</v>
      </c>
      <c r="C471" s="83">
        <v>1877</v>
      </c>
      <c r="D471" s="31">
        <v>3525204</v>
      </c>
      <c r="E471" s="31">
        <v>349200</v>
      </c>
      <c r="F471" s="32">
        <f t="shared" si="66"/>
        <v>18948.476254295532</v>
      </c>
      <c r="G471" s="33">
        <f t="shared" si="67"/>
        <v>0.0010215466962830398</v>
      </c>
      <c r="H471" s="8">
        <f t="shared" si="68"/>
        <v>10.095085910652921</v>
      </c>
      <c r="I471" s="8">
        <f t="shared" si="63"/>
        <v>178.476254295533</v>
      </c>
      <c r="J471" s="8">
        <f t="shared" si="64"/>
        <v>178.476254295533</v>
      </c>
      <c r="K471" s="8">
        <f t="shared" si="65"/>
        <v>3.225623418636138E-05</v>
      </c>
      <c r="L471" s="34">
        <f t="shared" si="69"/>
        <v>75671.0431690299</v>
      </c>
      <c r="M471" s="11">
        <f t="shared" si="70"/>
        <v>637.3947920253117</v>
      </c>
      <c r="N471" s="35">
        <f t="shared" si="71"/>
        <v>76308.43796105521</v>
      </c>
    </row>
    <row r="472" spans="1:14" s="4" customFormat="1" ht="12.75">
      <c r="A472" s="29" t="s">
        <v>501</v>
      </c>
      <c r="B472" s="30" t="s">
        <v>521</v>
      </c>
      <c r="C472" s="83">
        <v>60</v>
      </c>
      <c r="D472" s="31">
        <v>134604</v>
      </c>
      <c r="E472" s="31">
        <v>18350</v>
      </c>
      <c r="F472" s="32">
        <f t="shared" si="66"/>
        <v>440.1220708446867</v>
      </c>
      <c r="G472" s="33">
        <f t="shared" si="67"/>
        <v>2.3727778497794314E-05</v>
      </c>
      <c r="H472" s="8">
        <f t="shared" si="68"/>
        <v>7.335367847411444</v>
      </c>
      <c r="I472" s="8">
        <f t="shared" si="63"/>
        <v>-159.87792915531338</v>
      </c>
      <c r="J472" s="8">
        <f t="shared" si="64"/>
        <v>0</v>
      </c>
      <c r="K472" s="8">
        <f t="shared" si="65"/>
        <v>0</v>
      </c>
      <c r="L472" s="34">
        <f t="shared" si="69"/>
        <v>1757.6345335409828</v>
      </c>
      <c r="M472" s="11">
        <f t="shared" si="70"/>
        <v>0</v>
      </c>
      <c r="N472" s="35">
        <f t="shared" si="71"/>
        <v>1757.6345335409828</v>
      </c>
    </row>
    <row r="473" spans="1:14" s="4" customFormat="1" ht="12.75">
      <c r="A473" s="29" t="s">
        <v>494</v>
      </c>
      <c r="B473" s="30" t="s">
        <v>182</v>
      </c>
      <c r="C473" s="83">
        <v>3474</v>
      </c>
      <c r="D473" s="31">
        <v>2637997</v>
      </c>
      <c r="E473" s="31">
        <v>273500</v>
      </c>
      <c r="F473" s="32">
        <f t="shared" si="66"/>
        <v>33507.86682998172</v>
      </c>
      <c r="G473" s="33">
        <f t="shared" si="67"/>
        <v>0.0018064698290396902</v>
      </c>
      <c r="H473" s="8">
        <f t="shared" si="68"/>
        <v>9.645327239488116</v>
      </c>
      <c r="I473" s="8">
        <f t="shared" si="63"/>
        <v>-1232.1331700182834</v>
      </c>
      <c r="J473" s="8">
        <f t="shared" si="64"/>
        <v>0</v>
      </c>
      <c r="K473" s="8">
        <f t="shared" si="65"/>
        <v>0</v>
      </c>
      <c r="L473" s="34">
        <f t="shared" si="69"/>
        <v>133814.2024385126</v>
      </c>
      <c r="M473" s="11">
        <f t="shared" si="70"/>
        <v>0</v>
      </c>
      <c r="N473" s="35">
        <f t="shared" si="71"/>
        <v>133814.2024385126</v>
      </c>
    </row>
    <row r="474" spans="1:14" s="4" customFormat="1" ht="12.75">
      <c r="A474" s="29" t="s">
        <v>497</v>
      </c>
      <c r="B474" s="30" t="s">
        <v>253</v>
      </c>
      <c r="C474" s="83">
        <v>1812</v>
      </c>
      <c r="D474" s="31">
        <v>1239148</v>
      </c>
      <c r="E474" s="31">
        <v>95900</v>
      </c>
      <c r="F474" s="32">
        <f t="shared" si="66"/>
        <v>23413.307361835246</v>
      </c>
      <c r="G474" s="33">
        <f t="shared" si="67"/>
        <v>0.0012622538331608652</v>
      </c>
      <c r="H474" s="8">
        <f t="shared" si="68"/>
        <v>12.921251303441084</v>
      </c>
      <c r="I474" s="8">
        <f t="shared" si="63"/>
        <v>5293.307361835244</v>
      </c>
      <c r="J474" s="8">
        <f t="shared" si="64"/>
        <v>5293.307361835244</v>
      </c>
      <c r="K474" s="8">
        <f t="shared" si="65"/>
        <v>0.0009566659865072134</v>
      </c>
      <c r="L474" s="34">
        <f t="shared" si="69"/>
        <v>93501.41765122469</v>
      </c>
      <c r="M474" s="11">
        <f t="shared" si="70"/>
        <v>18904.06406353784</v>
      </c>
      <c r="N474" s="35">
        <f t="shared" si="71"/>
        <v>112405.48171476253</v>
      </c>
    </row>
    <row r="475" spans="1:14" s="4" customFormat="1" ht="12.75">
      <c r="A475" s="29" t="s">
        <v>491</v>
      </c>
      <c r="B475" s="30" t="s">
        <v>98</v>
      </c>
      <c r="C475" s="83">
        <v>17494</v>
      </c>
      <c r="D475" s="31">
        <v>29506651</v>
      </c>
      <c r="E475" s="31">
        <v>1847650</v>
      </c>
      <c r="F475" s="32">
        <f t="shared" si="66"/>
        <v>279376.1548962195</v>
      </c>
      <c r="G475" s="33">
        <f t="shared" si="67"/>
        <v>0.015061674839938324</v>
      </c>
      <c r="H475" s="8">
        <f t="shared" si="68"/>
        <v>15.969827077639163</v>
      </c>
      <c r="I475" s="8">
        <f t="shared" si="63"/>
        <v>104436.15489621952</v>
      </c>
      <c r="J475" s="8">
        <f t="shared" si="64"/>
        <v>104436.15489621952</v>
      </c>
      <c r="K475" s="8">
        <f t="shared" si="65"/>
        <v>0.018874875445768935</v>
      </c>
      <c r="L475" s="34">
        <f t="shared" si="69"/>
        <v>1115693.145656338</v>
      </c>
      <c r="M475" s="11">
        <f t="shared" si="70"/>
        <v>372974.32923358446</v>
      </c>
      <c r="N475" s="35">
        <f t="shared" si="71"/>
        <v>1488667.4748899224</v>
      </c>
    </row>
    <row r="476" spans="1:14" s="4" customFormat="1" ht="12.75">
      <c r="A476" s="10" t="s">
        <v>490</v>
      </c>
      <c r="B476" s="30" t="s">
        <v>71</v>
      </c>
      <c r="C476" s="9">
        <v>549</v>
      </c>
      <c r="D476" s="31">
        <v>478784</v>
      </c>
      <c r="E476" s="31">
        <v>28750</v>
      </c>
      <c r="F476" s="32">
        <f t="shared" si="66"/>
        <v>9142.692730434783</v>
      </c>
      <c r="G476" s="33">
        <f t="shared" si="67"/>
        <v>0.0004928991349259207</v>
      </c>
      <c r="H476" s="8">
        <f t="shared" si="68"/>
        <v>16.65335652173913</v>
      </c>
      <c r="I476" s="8">
        <f aca="true" t="shared" si="72" ref="I476:I499">(H476-10)*C476</f>
        <v>3652.692730434783</v>
      </c>
      <c r="J476" s="8">
        <f aca="true" t="shared" si="73" ref="J476:J499">IF(I476&gt;0,I476,0)</f>
        <v>3652.692730434783</v>
      </c>
      <c r="K476" s="8">
        <f aca="true" t="shared" si="74" ref="K476:K499">J476/$J$500</f>
        <v>0.0006601556749875888</v>
      </c>
      <c r="L476" s="34">
        <f t="shared" si="69"/>
        <v>36511.48973675759</v>
      </c>
      <c r="M476" s="11">
        <f t="shared" si="70"/>
        <v>13044.913635360386</v>
      </c>
      <c r="N476" s="35">
        <f t="shared" si="71"/>
        <v>49556.40337211797</v>
      </c>
    </row>
    <row r="477" spans="1:14" s="4" customFormat="1" ht="12.75">
      <c r="A477" s="10" t="s">
        <v>490</v>
      </c>
      <c r="B477" s="30" t="s">
        <v>72</v>
      </c>
      <c r="C477" s="9">
        <v>62</v>
      </c>
      <c r="D477" s="31">
        <v>162556</v>
      </c>
      <c r="E477" s="31">
        <v>16250</v>
      </c>
      <c r="F477" s="32">
        <f t="shared" si="66"/>
        <v>620.2136615384616</v>
      </c>
      <c r="G477" s="33">
        <f t="shared" si="67"/>
        <v>3.3436842542449494E-05</v>
      </c>
      <c r="H477" s="8">
        <f t="shared" si="68"/>
        <v>10.003446153846154</v>
      </c>
      <c r="I477" s="8">
        <f t="shared" si="72"/>
        <v>0.21366153846154035</v>
      </c>
      <c r="J477" s="8">
        <f t="shared" si="73"/>
        <v>0.21366153846154035</v>
      </c>
      <c r="K477" s="8">
        <f t="shared" si="74"/>
        <v>3.861531411243988E-08</v>
      </c>
      <c r="L477" s="34">
        <f t="shared" si="69"/>
        <v>2476.8331831251976</v>
      </c>
      <c r="M477" s="11">
        <f t="shared" si="70"/>
        <v>0.763052499107217</v>
      </c>
      <c r="N477" s="35">
        <f t="shared" si="71"/>
        <v>2477.596235624305</v>
      </c>
    </row>
    <row r="478" spans="1:14" s="4" customFormat="1" ht="12.75">
      <c r="A478" s="10" t="s">
        <v>490</v>
      </c>
      <c r="B478" s="30" t="s">
        <v>73</v>
      </c>
      <c r="C478" s="9">
        <v>228</v>
      </c>
      <c r="D478" s="31">
        <v>418543</v>
      </c>
      <c r="E478" s="31">
        <v>41100</v>
      </c>
      <c r="F478" s="32">
        <f t="shared" si="66"/>
        <v>2321.8443795620437</v>
      </c>
      <c r="G478" s="33">
        <f t="shared" si="67"/>
        <v>0.00012517483851437697</v>
      </c>
      <c r="H478" s="8">
        <f t="shared" si="68"/>
        <v>10.18352798053528</v>
      </c>
      <c r="I478" s="8">
        <f t="shared" si="72"/>
        <v>41.844379562043706</v>
      </c>
      <c r="J478" s="8">
        <f t="shared" si="73"/>
        <v>41.844379562043706</v>
      </c>
      <c r="K478" s="8">
        <f t="shared" si="74"/>
        <v>7.562586473275496E-06</v>
      </c>
      <c r="L478" s="34">
        <f t="shared" si="69"/>
        <v>9272.322688098959</v>
      </c>
      <c r="M478" s="11">
        <f t="shared" si="70"/>
        <v>149.4394294280334</v>
      </c>
      <c r="N478" s="35">
        <f t="shared" si="71"/>
        <v>9421.762117526992</v>
      </c>
    </row>
    <row r="479" spans="1:14" s="4" customFormat="1" ht="12.75">
      <c r="A479" s="29" t="s">
        <v>496</v>
      </c>
      <c r="B479" s="30" t="s">
        <v>522</v>
      </c>
      <c r="C479" s="83">
        <v>718</v>
      </c>
      <c r="D479" s="31">
        <v>1678726</v>
      </c>
      <c r="E479" s="31">
        <v>229750</v>
      </c>
      <c r="F479" s="32">
        <f t="shared" si="66"/>
        <v>5246.247085963003</v>
      </c>
      <c r="G479" s="33">
        <f t="shared" si="67"/>
        <v>0.0002828346884797718</v>
      </c>
      <c r="H479" s="8">
        <f t="shared" si="68"/>
        <v>7.306750816104461</v>
      </c>
      <c r="I479" s="8">
        <f t="shared" si="72"/>
        <v>-1933.7529140369968</v>
      </c>
      <c r="J479" s="8">
        <f t="shared" si="73"/>
        <v>0</v>
      </c>
      <c r="K479" s="8">
        <f t="shared" si="74"/>
        <v>0</v>
      </c>
      <c r="L479" s="34">
        <f t="shared" si="69"/>
        <v>20950.971697648147</v>
      </c>
      <c r="M479" s="11">
        <f t="shared" si="70"/>
        <v>0</v>
      </c>
      <c r="N479" s="35">
        <f t="shared" si="71"/>
        <v>20950.971697648147</v>
      </c>
    </row>
    <row r="480" spans="1:14" s="4" customFormat="1" ht="12.75">
      <c r="A480" s="29" t="s">
        <v>496</v>
      </c>
      <c r="B480" s="30" t="s">
        <v>217</v>
      </c>
      <c r="C480" s="83">
        <v>2300</v>
      </c>
      <c r="D480" s="31">
        <v>2234919</v>
      </c>
      <c r="E480" s="31">
        <v>186100</v>
      </c>
      <c r="F480" s="32">
        <f t="shared" si="66"/>
        <v>27621.245029554004</v>
      </c>
      <c r="G480" s="33">
        <f t="shared" si="67"/>
        <v>0.0014891113791151783</v>
      </c>
      <c r="H480" s="8">
        <f t="shared" si="68"/>
        <v>12.009236969371306</v>
      </c>
      <c r="I480" s="8">
        <f t="shared" si="72"/>
        <v>4621.245029554005</v>
      </c>
      <c r="J480" s="8">
        <f t="shared" si="73"/>
        <v>4621.245029554005</v>
      </c>
      <c r="K480" s="8">
        <f t="shared" si="74"/>
        <v>0.0008352033299568375</v>
      </c>
      <c r="L480" s="34">
        <f t="shared" si="69"/>
        <v>110305.88407022496</v>
      </c>
      <c r="M480" s="11">
        <f t="shared" si="70"/>
        <v>16503.918272697094</v>
      </c>
      <c r="N480" s="35">
        <f t="shared" si="71"/>
        <v>126809.80234292205</v>
      </c>
    </row>
    <row r="481" spans="1:14" s="4" customFormat="1" ht="12.75">
      <c r="A481" s="29" t="s">
        <v>503</v>
      </c>
      <c r="B481" s="30" t="s">
        <v>438</v>
      </c>
      <c r="C481" s="83">
        <v>487</v>
      </c>
      <c r="D481" s="31">
        <v>693468</v>
      </c>
      <c r="E481" s="31">
        <v>71700</v>
      </c>
      <c r="F481" s="32">
        <f t="shared" si="66"/>
        <v>4710.16619246862</v>
      </c>
      <c r="G481" s="33">
        <f t="shared" si="67"/>
        <v>0.0002539335959412358</v>
      </c>
      <c r="H481" s="8">
        <f t="shared" si="68"/>
        <v>9.671799163179916</v>
      </c>
      <c r="I481" s="8">
        <f t="shared" si="72"/>
        <v>-159.83380753138098</v>
      </c>
      <c r="J481" s="8">
        <f t="shared" si="73"/>
        <v>0</v>
      </c>
      <c r="K481" s="8">
        <f t="shared" si="74"/>
        <v>0</v>
      </c>
      <c r="L481" s="34">
        <f t="shared" si="69"/>
        <v>18810.12407015042</v>
      </c>
      <c r="M481" s="11">
        <f t="shared" si="70"/>
        <v>0</v>
      </c>
      <c r="N481" s="35">
        <f t="shared" si="71"/>
        <v>18810.12407015042</v>
      </c>
    </row>
    <row r="482" spans="1:14" s="4" customFormat="1" ht="12.75">
      <c r="A482" s="29" t="s">
        <v>503</v>
      </c>
      <c r="B482" s="30" t="s">
        <v>439</v>
      </c>
      <c r="C482" s="83">
        <v>220</v>
      </c>
      <c r="D482" s="31">
        <v>153243</v>
      </c>
      <c r="E482" s="31">
        <v>12600</v>
      </c>
      <c r="F482" s="32">
        <f t="shared" si="66"/>
        <v>2675.6714285714284</v>
      </c>
      <c r="G482" s="33">
        <f t="shared" si="67"/>
        <v>0.00014425029598759596</v>
      </c>
      <c r="H482" s="8">
        <f t="shared" si="68"/>
        <v>12.162142857142857</v>
      </c>
      <c r="I482" s="8">
        <f t="shared" si="72"/>
        <v>475.67142857142863</v>
      </c>
      <c r="J482" s="8">
        <f t="shared" si="73"/>
        <v>475.67142857142863</v>
      </c>
      <c r="K482" s="8">
        <f t="shared" si="74"/>
        <v>8.596868561772081E-05</v>
      </c>
      <c r="L482" s="34">
        <f t="shared" si="69"/>
        <v>10685.336670892955</v>
      </c>
      <c r="M482" s="11">
        <f t="shared" si="70"/>
        <v>1698.772155900501</v>
      </c>
      <c r="N482" s="35">
        <f t="shared" si="71"/>
        <v>12384.108826793456</v>
      </c>
    </row>
    <row r="483" spans="1:14" s="4" customFormat="1" ht="12.75">
      <c r="A483" s="29" t="s">
        <v>499</v>
      </c>
      <c r="B483" s="30" t="s">
        <v>330</v>
      </c>
      <c r="C483" s="83">
        <v>150</v>
      </c>
      <c r="D483" s="31">
        <v>376305</v>
      </c>
      <c r="E483" s="31">
        <v>59250</v>
      </c>
      <c r="F483" s="32">
        <f t="shared" si="66"/>
        <v>952.6708860759494</v>
      </c>
      <c r="G483" s="33">
        <f t="shared" si="67"/>
        <v>5.1360214048625825E-05</v>
      </c>
      <c r="H483" s="8">
        <f t="shared" si="68"/>
        <v>6.351139240506329</v>
      </c>
      <c r="I483" s="8">
        <f t="shared" si="72"/>
        <v>-547.3291139240506</v>
      </c>
      <c r="J483" s="8">
        <f t="shared" si="73"/>
        <v>0</v>
      </c>
      <c r="K483" s="8">
        <f t="shared" si="74"/>
        <v>0</v>
      </c>
      <c r="L483" s="34">
        <f t="shared" si="69"/>
        <v>3804.5064298924167</v>
      </c>
      <c r="M483" s="11">
        <f t="shared" si="70"/>
        <v>0</v>
      </c>
      <c r="N483" s="35">
        <f t="shared" si="71"/>
        <v>3804.5064298924167</v>
      </c>
    </row>
    <row r="484" spans="1:14" s="4" customFormat="1" ht="12.75">
      <c r="A484" s="29" t="s">
        <v>492</v>
      </c>
      <c r="B484" s="30" t="s">
        <v>119</v>
      </c>
      <c r="C484" s="84">
        <v>4116</v>
      </c>
      <c r="D484" s="31">
        <v>3756078</v>
      </c>
      <c r="E484" s="31">
        <v>297200</v>
      </c>
      <c r="F484" s="32">
        <f t="shared" si="66"/>
        <v>52018.8998923284</v>
      </c>
      <c r="G484" s="33">
        <f t="shared" si="67"/>
        <v>0.0028044331700412964</v>
      </c>
      <c r="H484" s="8">
        <f t="shared" si="68"/>
        <v>12.63821668909825</v>
      </c>
      <c r="I484" s="8">
        <f t="shared" si="72"/>
        <v>10858.899892328398</v>
      </c>
      <c r="J484" s="8">
        <f t="shared" si="73"/>
        <v>10858.899892328398</v>
      </c>
      <c r="K484" s="8">
        <f t="shared" si="74"/>
        <v>0.0019625424083206224</v>
      </c>
      <c r="L484" s="34">
        <f t="shared" si="69"/>
        <v>207738.30921974426</v>
      </c>
      <c r="M484" s="11">
        <f t="shared" si="70"/>
        <v>38780.54403267231</v>
      </c>
      <c r="N484" s="35">
        <f t="shared" si="71"/>
        <v>246518.85325241656</v>
      </c>
    </row>
    <row r="485" spans="1:14" s="4" customFormat="1" ht="12.75">
      <c r="A485" s="29" t="s">
        <v>491</v>
      </c>
      <c r="B485" s="30" t="s">
        <v>99</v>
      </c>
      <c r="C485" s="83">
        <v>17001</v>
      </c>
      <c r="D485" s="31">
        <v>22556547</v>
      </c>
      <c r="E485" s="31">
        <v>1792250</v>
      </c>
      <c r="F485" s="32">
        <f t="shared" si="66"/>
        <v>213967.83682354583</v>
      </c>
      <c r="G485" s="33">
        <f t="shared" si="67"/>
        <v>0.01153539386938151</v>
      </c>
      <c r="H485" s="8">
        <f t="shared" si="68"/>
        <v>12.58560301297252</v>
      </c>
      <c r="I485" s="8">
        <f t="shared" si="72"/>
        <v>43957.83682354581</v>
      </c>
      <c r="J485" s="8">
        <f t="shared" si="73"/>
        <v>43957.83682354581</v>
      </c>
      <c r="K485" s="8">
        <f t="shared" si="74"/>
        <v>0.007944554218166611</v>
      </c>
      <c r="L485" s="34">
        <f t="shared" si="69"/>
        <v>854483.9806519016</v>
      </c>
      <c r="M485" s="11">
        <f t="shared" si="70"/>
        <v>156987.24948379776</v>
      </c>
      <c r="N485" s="35">
        <f t="shared" si="71"/>
        <v>1011471.2301356993</v>
      </c>
    </row>
    <row r="486" spans="1:14" s="4" customFormat="1" ht="12.75">
      <c r="A486" s="29" t="s">
        <v>494</v>
      </c>
      <c r="B486" s="30" t="s">
        <v>183</v>
      </c>
      <c r="C486" s="83">
        <v>2575</v>
      </c>
      <c r="D486" s="31">
        <v>2187293</v>
      </c>
      <c r="E486" s="31">
        <v>177800</v>
      </c>
      <c r="F486" s="32">
        <f t="shared" si="66"/>
        <v>31677.612345331832</v>
      </c>
      <c r="G486" s="33">
        <f t="shared" si="67"/>
        <v>0.0017077974926966843</v>
      </c>
      <c r="H486" s="8">
        <f t="shared" si="68"/>
        <v>12.301985376827897</v>
      </c>
      <c r="I486" s="8">
        <f t="shared" si="72"/>
        <v>5927.612345331835</v>
      </c>
      <c r="J486" s="8">
        <f t="shared" si="73"/>
        <v>5927.612345331835</v>
      </c>
      <c r="K486" s="8">
        <f t="shared" si="74"/>
        <v>0.0010713047107117376</v>
      </c>
      <c r="L486" s="34">
        <f t="shared" si="69"/>
        <v>126505.0518630485</v>
      </c>
      <c r="M486" s="11">
        <f t="shared" si="70"/>
        <v>21169.36649624666</v>
      </c>
      <c r="N486" s="35">
        <f t="shared" si="71"/>
        <v>147674.41835929517</v>
      </c>
    </row>
    <row r="487" spans="1:14" s="4" customFormat="1" ht="12.75">
      <c r="A487" s="29" t="s">
        <v>498</v>
      </c>
      <c r="B487" s="30" t="s">
        <v>309</v>
      </c>
      <c r="C487" s="83">
        <v>407</v>
      </c>
      <c r="D487" s="31">
        <v>309613</v>
      </c>
      <c r="E487" s="31">
        <v>19100</v>
      </c>
      <c r="F487" s="32">
        <f t="shared" si="66"/>
        <v>6597.512617801047</v>
      </c>
      <c r="G487" s="33">
        <f t="shared" si="67"/>
        <v>0.0003556838622774471</v>
      </c>
      <c r="H487" s="8">
        <f t="shared" si="68"/>
        <v>16.210104712041886</v>
      </c>
      <c r="I487" s="8">
        <f t="shared" si="72"/>
        <v>2527.512617801048</v>
      </c>
      <c r="J487" s="8">
        <f t="shared" si="73"/>
        <v>2527.512617801048</v>
      </c>
      <c r="K487" s="8">
        <f t="shared" si="74"/>
        <v>0.0004568004815574753</v>
      </c>
      <c r="L487" s="34">
        <f t="shared" si="69"/>
        <v>26347.27222441788</v>
      </c>
      <c r="M487" s="11">
        <f t="shared" si="70"/>
        <v>9026.541854116957</v>
      </c>
      <c r="N487" s="35">
        <f t="shared" si="71"/>
        <v>35373.81407853484</v>
      </c>
    </row>
    <row r="488" spans="1:14" s="4" customFormat="1" ht="12.75">
      <c r="A488" s="29" t="s">
        <v>494</v>
      </c>
      <c r="B488" s="30" t="s">
        <v>184</v>
      </c>
      <c r="C488" s="83">
        <v>7794</v>
      </c>
      <c r="D488" s="31">
        <v>8584062</v>
      </c>
      <c r="E488" s="31">
        <v>578050</v>
      </c>
      <c r="F488" s="32">
        <f t="shared" si="66"/>
        <v>115741.16292362253</v>
      </c>
      <c r="G488" s="33">
        <f t="shared" si="67"/>
        <v>0.00623981585758276</v>
      </c>
      <c r="H488" s="8">
        <f t="shared" si="68"/>
        <v>14.850033734106047</v>
      </c>
      <c r="I488" s="8">
        <f t="shared" si="72"/>
        <v>37801.16292362253</v>
      </c>
      <c r="J488" s="8">
        <f t="shared" si="73"/>
        <v>37801.16292362253</v>
      </c>
      <c r="K488" s="8">
        <f t="shared" si="74"/>
        <v>0.0068318509293798365</v>
      </c>
      <c r="L488" s="34">
        <f t="shared" si="69"/>
        <v>462214.1864331548</v>
      </c>
      <c r="M488" s="11">
        <f t="shared" si="70"/>
        <v>134999.8321912359</v>
      </c>
      <c r="N488" s="35">
        <f t="shared" si="71"/>
        <v>597214.0186243907</v>
      </c>
    </row>
    <row r="489" spans="1:14" s="4" customFormat="1" ht="12.75">
      <c r="A489" s="29" t="s">
        <v>493</v>
      </c>
      <c r="B489" s="30" t="s">
        <v>156</v>
      </c>
      <c r="C489" s="83">
        <v>516</v>
      </c>
      <c r="D489" s="31">
        <v>1197872</v>
      </c>
      <c r="E489" s="31">
        <v>224750</v>
      </c>
      <c r="F489" s="32">
        <f t="shared" si="66"/>
        <v>2750.175537263626</v>
      </c>
      <c r="G489" s="33">
        <f t="shared" si="67"/>
        <v>0.0001482669475152761</v>
      </c>
      <c r="H489" s="8">
        <f t="shared" si="68"/>
        <v>5.329797552836485</v>
      </c>
      <c r="I489" s="8">
        <f t="shared" si="72"/>
        <v>-2409.824462736374</v>
      </c>
      <c r="J489" s="8">
        <f t="shared" si="73"/>
        <v>0</v>
      </c>
      <c r="K489" s="8">
        <f t="shared" si="74"/>
        <v>0</v>
      </c>
      <c r="L489" s="34">
        <f t="shared" si="69"/>
        <v>10982.870021303615</v>
      </c>
      <c r="M489" s="11">
        <f t="shared" si="70"/>
        <v>0</v>
      </c>
      <c r="N489" s="35">
        <f t="shared" si="71"/>
        <v>10982.870021303615</v>
      </c>
    </row>
    <row r="490" spans="1:14" s="4" customFormat="1" ht="12.75">
      <c r="A490" s="29" t="s">
        <v>502</v>
      </c>
      <c r="B490" s="30" t="s">
        <v>397</v>
      </c>
      <c r="C490" s="83">
        <v>3757</v>
      </c>
      <c r="D490" s="31">
        <v>2887566</v>
      </c>
      <c r="E490" s="31">
        <v>252450</v>
      </c>
      <c r="F490" s="32">
        <f t="shared" si="66"/>
        <v>42973.20444444445</v>
      </c>
      <c r="G490" s="33">
        <f t="shared" si="67"/>
        <v>0.002316763334411448</v>
      </c>
      <c r="H490" s="8">
        <f t="shared" si="68"/>
        <v>11.438169934640523</v>
      </c>
      <c r="I490" s="8">
        <f t="shared" si="72"/>
        <v>5403.204444444446</v>
      </c>
      <c r="J490" s="8">
        <f t="shared" si="73"/>
        <v>5403.204444444446</v>
      </c>
      <c r="K490" s="8">
        <f t="shared" si="74"/>
        <v>0.0009765278221728729</v>
      </c>
      <c r="L490" s="34">
        <f t="shared" si="69"/>
        <v>171614.17968317788</v>
      </c>
      <c r="M490" s="11">
        <f t="shared" si="70"/>
        <v>19296.54108178527</v>
      </c>
      <c r="N490" s="35">
        <f t="shared" si="71"/>
        <v>190910.72076496316</v>
      </c>
    </row>
    <row r="491" spans="1:14" s="4" customFormat="1" ht="12.75">
      <c r="A491" s="10" t="s">
        <v>490</v>
      </c>
      <c r="B491" s="30" t="s">
        <v>74</v>
      </c>
      <c r="C491" s="9">
        <v>224</v>
      </c>
      <c r="D491" s="31">
        <v>411362</v>
      </c>
      <c r="E491" s="31">
        <v>35650</v>
      </c>
      <c r="F491" s="32">
        <f t="shared" si="66"/>
        <v>2584.714950911641</v>
      </c>
      <c r="G491" s="33">
        <f t="shared" si="67"/>
        <v>0.000139346667431298</v>
      </c>
      <c r="H491" s="8">
        <f t="shared" si="68"/>
        <v>11.53890603085554</v>
      </c>
      <c r="I491" s="8">
        <f t="shared" si="72"/>
        <v>344.7149509116408</v>
      </c>
      <c r="J491" s="8">
        <f t="shared" si="73"/>
        <v>344.7149509116408</v>
      </c>
      <c r="K491" s="8">
        <f t="shared" si="74"/>
        <v>6.230075943735363E-05</v>
      </c>
      <c r="L491" s="34">
        <f t="shared" si="69"/>
        <v>10322.100521709912</v>
      </c>
      <c r="M491" s="11">
        <f t="shared" si="70"/>
        <v>1231.0854198033228</v>
      </c>
      <c r="N491" s="35">
        <f t="shared" si="71"/>
        <v>11553.185941513235</v>
      </c>
    </row>
    <row r="492" spans="1:14" s="4" customFormat="1" ht="12.75">
      <c r="A492" s="29" t="s">
        <v>494</v>
      </c>
      <c r="B492" s="30" t="s">
        <v>185</v>
      </c>
      <c r="C492" s="83">
        <v>6092</v>
      </c>
      <c r="D492" s="31">
        <v>7964771</v>
      </c>
      <c r="E492" s="31">
        <v>606250</v>
      </c>
      <c r="F492" s="32">
        <f t="shared" si="66"/>
        <v>80035.27411463918</v>
      </c>
      <c r="G492" s="33">
        <f t="shared" si="67"/>
        <v>0.004314846680053368</v>
      </c>
      <c r="H492" s="8">
        <f t="shared" si="68"/>
        <v>13.137766597938144</v>
      </c>
      <c r="I492" s="8">
        <f t="shared" si="72"/>
        <v>19115.274114639175</v>
      </c>
      <c r="J492" s="8">
        <f t="shared" si="73"/>
        <v>19115.274114639175</v>
      </c>
      <c r="K492" s="8">
        <f t="shared" si="74"/>
        <v>0.0034547271333771213</v>
      </c>
      <c r="L492" s="34">
        <f t="shared" si="69"/>
        <v>319622.1480448094</v>
      </c>
      <c r="M492" s="11">
        <f t="shared" si="70"/>
        <v>68266.65102816542</v>
      </c>
      <c r="N492" s="35">
        <f t="shared" si="71"/>
        <v>387888.7990729748</v>
      </c>
    </row>
    <row r="493" spans="1:14" s="4" customFormat="1" ht="12.75">
      <c r="A493" s="29" t="s">
        <v>496</v>
      </c>
      <c r="B493" s="30" t="s">
        <v>218</v>
      </c>
      <c r="C493" s="83">
        <v>3732</v>
      </c>
      <c r="D493" s="31">
        <v>6552645</v>
      </c>
      <c r="E493" s="31">
        <v>442850</v>
      </c>
      <c r="F493" s="32">
        <f t="shared" si="66"/>
        <v>55220.664197809645</v>
      </c>
      <c r="G493" s="33">
        <f t="shared" si="67"/>
        <v>0.0029770460864914972</v>
      </c>
      <c r="H493" s="8">
        <f t="shared" si="68"/>
        <v>14.796533815061533</v>
      </c>
      <c r="I493" s="8">
        <f t="shared" si="72"/>
        <v>17900.66419780964</v>
      </c>
      <c r="J493" s="8">
        <f t="shared" si="73"/>
        <v>17900.66419780964</v>
      </c>
      <c r="K493" s="8">
        <f t="shared" si="74"/>
        <v>0.0032352091808238617</v>
      </c>
      <c r="L493" s="34">
        <f t="shared" si="69"/>
        <v>220524.60621405832</v>
      </c>
      <c r="M493" s="11">
        <f t="shared" si="70"/>
        <v>63928.897311934394</v>
      </c>
      <c r="N493" s="35">
        <f t="shared" si="71"/>
        <v>284453.50352599274</v>
      </c>
    </row>
    <row r="494" spans="1:14" s="4" customFormat="1" ht="12.75">
      <c r="A494" s="10" t="s">
        <v>490</v>
      </c>
      <c r="B494" s="30" t="s">
        <v>75</v>
      </c>
      <c r="C494" s="9">
        <v>1213</v>
      </c>
      <c r="D494" s="31">
        <v>752449</v>
      </c>
      <c r="E494" s="31">
        <v>58350</v>
      </c>
      <c r="F494" s="32">
        <f t="shared" si="66"/>
        <v>15642.17029991431</v>
      </c>
      <c r="G494" s="33">
        <f t="shared" si="67"/>
        <v>0.0008432977500737949</v>
      </c>
      <c r="H494" s="8">
        <f t="shared" si="68"/>
        <v>12.895441302485004</v>
      </c>
      <c r="I494" s="8">
        <f t="shared" si="72"/>
        <v>3512.17029991431</v>
      </c>
      <c r="J494" s="8">
        <f t="shared" si="73"/>
        <v>3512.17029991431</v>
      </c>
      <c r="K494" s="8">
        <f t="shared" si="74"/>
        <v>0.0006347588823151054</v>
      </c>
      <c r="L494" s="34">
        <f t="shared" si="69"/>
        <v>62467.25742677082</v>
      </c>
      <c r="M494" s="11">
        <f t="shared" si="70"/>
        <v>12543.063875401984</v>
      </c>
      <c r="N494" s="35">
        <f t="shared" si="71"/>
        <v>75010.3213021728</v>
      </c>
    </row>
    <row r="495" spans="1:14" s="4" customFormat="1" ht="12.75">
      <c r="A495" s="29" t="s">
        <v>497</v>
      </c>
      <c r="B495" s="30" t="s">
        <v>254</v>
      </c>
      <c r="C495" s="83">
        <v>1277</v>
      </c>
      <c r="D495" s="31">
        <v>1717980</v>
      </c>
      <c r="E495" s="31">
        <v>166400</v>
      </c>
      <c r="F495" s="32">
        <f t="shared" si="66"/>
        <v>13184.257572115384</v>
      </c>
      <c r="G495" s="33">
        <f t="shared" si="67"/>
        <v>0.0007107872203014695</v>
      </c>
      <c r="H495" s="8">
        <f t="shared" si="68"/>
        <v>10.324399038461538</v>
      </c>
      <c r="I495" s="8">
        <f t="shared" si="72"/>
        <v>414.25757211538354</v>
      </c>
      <c r="J495" s="8">
        <f t="shared" si="73"/>
        <v>414.25757211538354</v>
      </c>
      <c r="K495" s="8">
        <f t="shared" si="74"/>
        <v>7.486928338097546E-05</v>
      </c>
      <c r="L495" s="34">
        <f t="shared" si="69"/>
        <v>52651.543612378126</v>
      </c>
      <c r="M495" s="11">
        <f t="shared" si="70"/>
        <v>1479.443974581464</v>
      </c>
      <c r="N495" s="35">
        <f t="shared" si="71"/>
        <v>54130.98758695959</v>
      </c>
    </row>
    <row r="496" spans="1:14" s="4" customFormat="1" ht="12.75">
      <c r="A496" s="29" t="s">
        <v>498</v>
      </c>
      <c r="B496" s="30" t="s">
        <v>310</v>
      </c>
      <c r="C496" s="83">
        <v>248</v>
      </c>
      <c r="D496" s="31">
        <v>238877</v>
      </c>
      <c r="E496" s="31">
        <v>16850</v>
      </c>
      <c r="F496" s="32">
        <f t="shared" si="66"/>
        <v>3515.8157863501483</v>
      </c>
      <c r="G496" s="33">
        <f t="shared" si="67"/>
        <v>0.0001895440009574152</v>
      </c>
      <c r="H496" s="8">
        <f t="shared" si="68"/>
        <v>14.176676557863502</v>
      </c>
      <c r="I496" s="8">
        <f t="shared" si="72"/>
        <v>1035.8157863501483</v>
      </c>
      <c r="J496" s="8">
        <f t="shared" si="73"/>
        <v>1035.8157863501483</v>
      </c>
      <c r="K496" s="8">
        <f t="shared" si="74"/>
        <v>0.00018720426821102715</v>
      </c>
      <c r="L496" s="34">
        <f t="shared" si="69"/>
        <v>14040.466609179066</v>
      </c>
      <c r="M496" s="11">
        <f t="shared" si="70"/>
        <v>3699.2236884574277</v>
      </c>
      <c r="N496" s="35">
        <f t="shared" si="71"/>
        <v>17739.690297636495</v>
      </c>
    </row>
    <row r="497" spans="1:14" s="4" customFormat="1" ht="12.75">
      <c r="A497" s="29" t="s">
        <v>500</v>
      </c>
      <c r="B497" s="30" t="s">
        <v>340</v>
      </c>
      <c r="C497" s="83">
        <v>3072</v>
      </c>
      <c r="D497" s="31">
        <v>4024141</v>
      </c>
      <c r="E497" s="31">
        <v>374050</v>
      </c>
      <c r="F497" s="32">
        <f t="shared" si="66"/>
        <v>33049.48844272156</v>
      </c>
      <c r="G497" s="33">
        <f t="shared" si="67"/>
        <v>0.0017817578194369648</v>
      </c>
      <c r="H497" s="8">
        <f t="shared" si="68"/>
        <v>10.758297019115092</v>
      </c>
      <c r="I497" s="8">
        <f t="shared" si="72"/>
        <v>2329.488442721564</v>
      </c>
      <c r="J497" s="8">
        <f t="shared" si="73"/>
        <v>2329.488442721564</v>
      </c>
      <c r="K497" s="8">
        <f t="shared" si="74"/>
        <v>0.0004210113274700751</v>
      </c>
      <c r="L497" s="34">
        <f t="shared" si="69"/>
        <v>131983.6610131961</v>
      </c>
      <c r="M497" s="11">
        <f t="shared" si="70"/>
        <v>8319.335293843853</v>
      </c>
      <c r="N497" s="35">
        <f t="shared" si="71"/>
        <v>140302.99630703995</v>
      </c>
    </row>
    <row r="498" spans="1:14" s="4" customFormat="1" ht="12.75">
      <c r="A498" s="29" t="s">
        <v>491</v>
      </c>
      <c r="B498" s="30" t="s">
        <v>100</v>
      </c>
      <c r="C498" s="83">
        <v>8349</v>
      </c>
      <c r="D498" s="31">
        <v>24898910</v>
      </c>
      <c r="E498" s="31">
        <v>1484100</v>
      </c>
      <c r="F498" s="32">
        <f t="shared" si="66"/>
        <v>140072.09729128765</v>
      </c>
      <c r="G498" s="33">
        <f t="shared" si="67"/>
        <v>0.007551540625696145</v>
      </c>
      <c r="H498" s="8">
        <f t="shared" si="68"/>
        <v>16.777110706825685</v>
      </c>
      <c r="I498" s="8">
        <f t="shared" si="72"/>
        <v>56582.09729128764</v>
      </c>
      <c r="J498" s="8">
        <f t="shared" si="73"/>
        <v>56582.09729128764</v>
      </c>
      <c r="K498" s="8">
        <f t="shared" si="74"/>
        <v>0.010226152426759767</v>
      </c>
      <c r="L498" s="34">
        <f t="shared" si="69"/>
        <v>559380.1622176742</v>
      </c>
      <c r="M498" s="11">
        <f t="shared" si="70"/>
        <v>202072.45091337003</v>
      </c>
      <c r="N498" s="35">
        <f t="shared" si="71"/>
        <v>761452.6131310442</v>
      </c>
    </row>
    <row r="499" spans="1:14" s="4" customFormat="1" ht="12.75">
      <c r="A499" s="29" t="s">
        <v>504</v>
      </c>
      <c r="B499" s="30" t="s">
        <v>467</v>
      </c>
      <c r="C499" s="83">
        <v>12529</v>
      </c>
      <c r="D499" s="31">
        <v>35961240</v>
      </c>
      <c r="E499" s="31">
        <v>4040700</v>
      </c>
      <c r="F499" s="32">
        <f t="shared" si="66"/>
        <v>111505.03030663004</v>
      </c>
      <c r="G499" s="33">
        <f t="shared" si="67"/>
        <v>0.006011438270813772</v>
      </c>
      <c r="H499" s="8">
        <f t="shared" si="68"/>
        <v>8.899754992946766</v>
      </c>
      <c r="I499" s="8">
        <f t="shared" si="72"/>
        <v>-13784.969693369965</v>
      </c>
      <c r="J499" s="8">
        <f t="shared" si="73"/>
        <v>0</v>
      </c>
      <c r="K499" s="8">
        <f t="shared" si="74"/>
        <v>0</v>
      </c>
      <c r="L499" s="34">
        <f t="shared" si="69"/>
        <v>445297.12303300377</v>
      </c>
      <c r="M499" s="11">
        <f t="shared" si="70"/>
        <v>0</v>
      </c>
      <c r="N499" s="35">
        <f t="shared" si="71"/>
        <v>445297.12303300377</v>
      </c>
    </row>
    <row r="500" spans="1:14" s="45" customFormat="1" ht="13.5" thickBot="1">
      <c r="A500" s="39" t="s">
        <v>472</v>
      </c>
      <c r="C500" s="12">
        <f>SUM(C7:C499)</f>
        <v>1328361</v>
      </c>
      <c r="D500" s="40">
        <f>SUM(D7:D499)</f>
        <v>2012745802.7200003</v>
      </c>
      <c r="E500" s="40">
        <f>SUM(E7:E499)</f>
        <v>163260100</v>
      </c>
      <c r="F500" s="41">
        <f>SUM(F7:F499)</f>
        <v>18548810.664496027</v>
      </c>
      <c r="G500" s="41">
        <f>SUM(G7:G499)</f>
        <v>1.0000000000000002</v>
      </c>
      <c r="H500" s="13"/>
      <c r="I500" s="41"/>
      <c r="J500" s="13">
        <f>SUM(J7:J499)</f>
        <v>5533077.831230422</v>
      </c>
      <c r="K500" s="13">
        <f>SUM(K7:K499)</f>
        <v>0.999999999999999</v>
      </c>
      <c r="L500" s="42">
        <f>SUM(L7:L499)</f>
        <v>74074972.23999998</v>
      </c>
      <c r="M500" s="43">
        <f>SUM(M7:M499)</f>
        <v>19760359.759999998</v>
      </c>
      <c r="N500" s="44">
        <f t="shared" si="71"/>
        <v>93835331.99999997</v>
      </c>
    </row>
    <row r="501" spans="1:14" s="4" customFormat="1" ht="12.75">
      <c r="A501" s="9"/>
      <c r="B501" s="9"/>
      <c r="C501" s="14"/>
      <c r="D501" s="14"/>
      <c r="E501" s="14"/>
      <c r="F501" s="17"/>
      <c r="G501" s="17"/>
      <c r="H501" s="15"/>
      <c r="I501" s="15"/>
      <c r="J501" s="15"/>
      <c r="K501" s="15"/>
      <c r="L501" s="15">
        <f>L500-B509</f>
        <v>0</v>
      </c>
      <c r="M501" s="15">
        <f>M500-G509</f>
        <v>0</v>
      </c>
      <c r="N501" s="15">
        <f>N500-L509</f>
        <v>0</v>
      </c>
    </row>
    <row r="502" spans="1:14" s="4" customFormat="1" ht="13.5" thickBot="1">
      <c r="A502" s="9"/>
      <c r="B502" s="16"/>
      <c r="C502" s="16"/>
      <c r="D502" s="16"/>
      <c r="E502" s="16"/>
      <c r="F502" s="19"/>
      <c r="G502" s="19"/>
      <c r="H502" s="46"/>
      <c r="I502" s="46"/>
      <c r="J502" s="47"/>
      <c r="K502" s="46"/>
      <c r="L502" s="17"/>
      <c r="M502" s="17"/>
      <c r="N502" s="17"/>
    </row>
    <row r="503" spans="1:14" s="4" customFormat="1" ht="12.75">
      <c r="A503" s="16"/>
      <c r="B503" s="67" t="s">
        <v>535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48"/>
      <c r="M503" s="19"/>
      <c r="N503" s="19"/>
    </row>
    <row r="504" spans="1:14" s="4" customFormat="1" ht="12.75">
      <c r="A504" s="16"/>
      <c r="B504" s="68" t="s">
        <v>539</v>
      </c>
      <c r="C504" s="64"/>
      <c r="D504" s="64"/>
      <c r="E504" s="64"/>
      <c r="F504" s="64"/>
      <c r="G504" s="64"/>
      <c r="H504" s="64"/>
      <c r="I504" s="64"/>
      <c r="J504" s="64"/>
      <c r="K504" s="64"/>
      <c r="L504" s="50"/>
      <c r="M504" s="19"/>
      <c r="N504" s="19"/>
    </row>
    <row r="505" spans="1:14" s="4" customFormat="1" ht="12.75">
      <c r="A505" s="16"/>
      <c r="B505" s="68"/>
      <c r="C505" s="64"/>
      <c r="D505" s="64"/>
      <c r="E505" s="64"/>
      <c r="F505" s="64"/>
      <c r="G505" s="64"/>
      <c r="H505" s="64"/>
      <c r="I505" s="64"/>
      <c r="J505" s="64"/>
      <c r="K505" s="64"/>
      <c r="L505" s="50"/>
      <c r="M505" s="19"/>
      <c r="N505" s="19"/>
    </row>
    <row r="506" spans="1:14" s="4" customFormat="1" ht="12.75">
      <c r="A506" s="16"/>
      <c r="B506" s="65">
        <v>134602675</v>
      </c>
      <c r="C506" s="20" t="s">
        <v>485</v>
      </c>
      <c r="D506" s="20"/>
      <c r="E506" s="20"/>
      <c r="F506" s="19"/>
      <c r="G506" s="19"/>
      <c r="H506" s="49"/>
      <c r="I506" s="49"/>
      <c r="J506" s="49"/>
      <c r="K506" s="46"/>
      <c r="L506" s="50"/>
      <c r="M506" s="19"/>
      <c r="N506" s="19"/>
    </row>
    <row r="507" spans="1:14" s="4" customFormat="1" ht="12.75">
      <c r="A507" s="16"/>
      <c r="B507" s="66">
        <v>-44267343</v>
      </c>
      <c r="C507" s="16" t="s">
        <v>527</v>
      </c>
      <c r="D507" s="16"/>
      <c r="E507" s="58">
        <v>0.18</v>
      </c>
      <c r="G507" s="51">
        <f>E507*(B506+B507)</f>
        <v>16260359.76</v>
      </c>
      <c r="H507" s="46"/>
      <c r="I507" s="46"/>
      <c r="J507" s="46"/>
      <c r="K507" s="46"/>
      <c r="L507" s="50"/>
      <c r="M507" s="19"/>
      <c r="N507" s="19"/>
    </row>
    <row r="508" spans="1:14" s="4" customFormat="1" ht="12.75">
      <c r="A508" s="16"/>
      <c r="B508" s="66">
        <v>3500000</v>
      </c>
      <c r="C508" s="16" t="s">
        <v>528</v>
      </c>
      <c r="D508" s="16"/>
      <c r="E508" s="59" t="s">
        <v>526</v>
      </c>
      <c r="G508" s="51">
        <v>3500000</v>
      </c>
      <c r="H508" s="46"/>
      <c r="I508" s="46"/>
      <c r="J508" s="46"/>
      <c r="K508" s="46"/>
      <c r="L508" s="69" t="s">
        <v>536</v>
      </c>
      <c r="M508" s="19"/>
      <c r="N508" s="19"/>
    </row>
    <row r="509" spans="1:14" s="4" customFormat="1" ht="13.5" thickBot="1">
      <c r="A509" s="16"/>
      <c r="B509" s="71">
        <f>SUM(B506:B508)-G509</f>
        <v>74074972.24000001</v>
      </c>
      <c r="C509" s="21" t="s">
        <v>484</v>
      </c>
      <c r="D509" s="52"/>
      <c r="E509" s="53" t="s">
        <v>486</v>
      </c>
      <c r="G509" s="72">
        <f>SUM(G507:G508)</f>
        <v>19760359.759999998</v>
      </c>
      <c r="H509" s="54"/>
      <c r="I509" s="54"/>
      <c r="J509" s="54"/>
      <c r="K509" s="54"/>
      <c r="L509" s="44">
        <f>G509+B509</f>
        <v>93835332</v>
      </c>
      <c r="M509" s="19"/>
      <c r="N509" s="19"/>
    </row>
    <row r="510" spans="1:14" s="4" customFormat="1" ht="12" customHeight="1">
      <c r="A510" s="9"/>
      <c r="B510" s="16"/>
      <c r="C510" s="16"/>
      <c r="D510" s="16"/>
      <c r="E510" s="16"/>
      <c r="F510" s="19"/>
      <c r="G510" s="19"/>
      <c r="H510" s="46"/>
      <c r="I510" s="46"/>
      <c r="J510" s="47"/>
      <c r="K510" s="46"/>
      <c r="L510" s="17"/>
      <c r="M510" s="17"/>
      <c r="N510" s="17"/>
    </row>
    <row r="511" spans="1:14" s="4" customFormat="1" ht="12.75">
      <c r="A511" s="55"/>
      <c r="B511" s="55" t="s">
        <v>480</v>
      </c>
      <c r="C511" s="9"/>
      <c r="D511" s="14"/>
      <c r="E511" s="14"/>
      <c r="F511" s="17"/>
      <c r="G511" s="17"/>
      <c r="H511" s="15"/>
      <c r="I511" s="15"/>
      <c r="J511" s="15"/>
      <c r="K511" s="15"/>
      <c r="L511" s="17"/>
      <c r="M511" s="17"/>
      <c r="N511" s="17"/>
    </row>
    <row r="512" spans="1:14" s="4" customFormat="1" ht="12.75">
      <c r="A512" s="56"/>
      <c r="B512" s="56" t="s">
        <v>482</v>
      </c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s="4" customFormat="1" ht="12.75">
      <c r="A513" s="56"/>
      <c r="B513" s="56" t="s">
        <v>481</v>
      </c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s="4" customFormat="1" ht="12.75">
      <c r="A514" s="23"/>
      <c r="B514" s="23" t="s">
        <v>487</v>
      </c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s="4" customFormat="1" ht="12.75">
      <c r="A515" s="23"/>
      <c r="B515" s="23" t="s">
        <v>529</v>
      </c>
      <c r="C515" s="9"/>
      <c r="D515" s="9"/>
      <c r="E515" s="9"/>
      <c r="F515" s="17"/>
      <c r="G515" s="17"/>
      <c r="H515" s="15"/>
      <c r="I515" s="15"/>
      <c r="J515" s="15"/>
      <c r="K515" s="15"/>
      <c r="L515" s="17"/>
      <c r="M515" s="17"/>
      <c r="N515" s="17"/>
    </row>
    <row r="516" spans="1:14" s="4" customFormat="1" ht="12.75">
      <c r="A516" s="23"/>
      <c r="B516" s="23"/>
      <c r="C516" s="9"/>
      <c r="D516" s="9"/>
      <c r="E516" s="9"/>
      <c r="F516" s="17"/>
      <c r="G516" s="17"/>
      <c r="H516" s="15"/>
      <c r="I516" s="15"/>
      <c r="J516" s="15"/>
      <c r="K516" s="15"/>
      <c r="L516" s="17"/>
      <c r="M516" s="17"/>
      <c r="N516" s="17"/>
    </row>
    <row r="517" spans="1:14" s="5" customFormat="1" ht="15">
      <c r="A517" s="24"/>
      <c r="B517" s="24"/>
      <c r="C517" s="24"/>
      <c r="D517" s="24"/>
      <c r="E517" s="24"/>
      <c r="F517" s="25"/>
      <c r="G517" s="25"/>
      <c r="H517" s="57"/>
      <c r="I517" s="57"/>
      <c r="J517" s="57"/>
      <c r="K517" s="57"/>
      <c r="L517" s="25"/>
      <c r="M517" s="25"/>
      <c r="N517" s="25"/>
    </row>
    <row r="518" spans="1:14" s="5" customFormat="1" ht="15">
      <c r="A518" s="24"/>
      <c r="B518" s="24"/>
      <c r="C518" s="24"/>
      <c r="D518" s="24"/>
      <c r="E518" s="24"/>
      <c r="F518" s="25"/>
      <c r="G518" s="25"/>
      <c r="H518" s="57"/>
      <c r="I518" s="57"/>
      <c r="J518" s="57"/>
      <c r="K518" s="57"/>
      <c r="L518" s="25"/>
      <c r="M518" s="25"/>
      <c r="N518" s="25"/>
    </row>
  </sheetData>
  <sheetProtection/>
  <mergeCells count="6">
    <mergeCell ref="H5:K5"/>
    <mergeCell ref="L5:N5"/>
    <mergeCell ref="A1:N1"/>
    <mergeCell ref="A2:N2"/>
    <mergeCell ref="H4:K4"/>
    <mergeCell ref="L4:N4"/>
  </mergeCells>
  <conditionalFormatting sqref="A7:A9 A11:A23 A92:A500 C500:IV500 B7:IV499">
    <cfRule type="expression" priority="3" dxfId="0" stopIfTrue="1">
      <formula>MOD(ROW(),2)=1</formula>
    </cfRule>
  </conditionalFormatting>
  <conditionalFormatting sqref="A24:A91">
    <cfRule type="expression" priority="2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8" fitToWidth="1" horizontalDpi="600" verticalDpi="600" orientation="portrait" scale="67" r:id="rId4"/>
  <headerFooter alignWithMargins="0">
    <oddFooter>&amp;LPrepared by the Office of the State Treasurer&amp;C
Released: 4/2/2012&amp;RPage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Q67" sqref="Q67"/>
    </sheetView>
  </sheetViews>
  <sheetFormatPr defaultColWidth="9.140625" defaultRowHeight="12.75"/>
  <sheetData>
    <row r="1" ht="12.75">
      <c r="A1" s="60" t="s">
        <v>534</v>
      </c>
    </row>
  </sheetData>
  <sheetProtection/>
  <hyperlinks>
    <hyperlink ref="A1" r:id="rId1" display="http://www.mainelegislature.org/legis/statutes/30-A/title30-Asec5681.html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Rodriguez, Timothy</cp:lastModifiedBy>
  <cp:lastPrinted>2012-04-11T15:27:57Z</cp:lastPrinted>
  <dcterms:created xsi:type="dcterms:W3CDTF">2004-06-22T17:59:06Z</dcterms:created>
  <dcterms:modified xsi:type="dcterms:W3CDTF">2012-04-13T18:21:18Z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