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6465" firstSheet="1" activeTab="5"/>
  </bookViews>
  <sheets>
    <sheet name="1997 Core" sheetId="1" r:id="rId1"/>
    <sheet name="1997 Special" sheetId="2" r:id="rId2"/>
    <sheet name="1998 Core" sheetId="3" r:id="rId3"/>
    <sheet name="1998 Special" sheetId="4" r:id="rId4"/>
    <sheet name="1999 Core" sheetId="5" r:id="rId5"/>
    <sheet name="1999 Special" sheetId="6" r:id="rId6"/>
  </sheets>
  <definedNames>
    <definedName name="_xlnm.Print_Area" localSheetId="0">'1997 Core'!$B$4:$DA$38</definedName>
    <definedName name="_xlnm.Print_Area" localSheetId="1">'1997 Special'!$B$8:$DA$23</definedName>
    <definedName name="_xlnm.Print_Area" localSheetId="2">'1998 Core'!$B$4:$DA$39</definedName>
    <definedName name="_xlnm.Print_Area" localSheetId="3">'1998 Special'!$B$8:$DA$24</definedName>
    <definedName name="_xlnm.Print_Area" localSheetId="4">'1999 Core'!$B$3:$DA$39</definedName>
    <definedName name="_xlnm.Print_Area" localSheetId="5">'1999 Special'!$B$8:$DA$23</definedName>
    <definedName name="_xlnm.Print_Titles" localSheetId="0">'1997 Core'!$A:$A,'1997 Core'!$4:$7</definedName>
    <definedName name="_xlnm.Print_Titles" localSheetId="1">'1997 Special'!$A:$A,'1997 Special'!$1:$7</definedName>
    <definedName name="_xlnm.Print_Titles" localSheetId="2">'1998 Core'!$A:$A,'1998 Core'!$4:$7</definedName>
    <definedName name="_xlnm.Print_Titles" localSheetId="3">'1998 Special'!$A:$A,'1998 Special'!$1:$7</definedName>
    <definedName name="_xlnm.Print_Titles" localSheetId="4">'1999 Core'!$A:$A,'1999 Core'!$1:$7</definedName>
    <definedName name="_xlnm.Print_Titles" localSheetId="5">'1999 Special'!$A:$A,'1999 Special'!$1:$7</definedName>
  </definedNames>
  <calcPr fullCalcOnLoad="1"/>
</workbook>
</file>

<file path=xl/sharedStrings.xml><?xml version="1.0" encoding="utf-8"?>
<sst xmlns="http://schemas.openxmlformats.org/spreadsheetml/2006/main" count="1293" uniqueCount="73">
  <si>
    <t>Central Maine Power Company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</si>
  <si>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</si>
  <si>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</si>
  <si>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</si>
  <si>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</si>
  <si>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</si>
  <si>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</si>
  <si>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</si>
  <si>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</si>
  <si>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</si>
  <si>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</si>
  <si>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</si>
  <si>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</si>
  <si>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</si>
  <si>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kWh</t>
  </si>
  <si>
    <t>Billed kW</t>
  </si>
  <si>
    <t>Meas kW</t>
  </si>
  <si>
    <t>Class</t>
  </si>
  <si>
    <t>On-Peak</t>
  </si>
  <si>
    <t>Shoulder</t>
  </si>
  <si>
    <t>Off-Peak</t>
  </si>
  <si>
    <t>KVAR</t>
  </si>
  <si>
    <t>A</t>
  </si>
  <si>
    <t>A-TOU</t>
  </si>
  <si>
    <t>ALM</t>
  </si>
  <si>
    <t>AL</t>
  </si>
  <si>
    <t>SL</t>
  </si>
  <si>
    <t>Total Residential</t>
  </si>
  <si>
    <t>SGS</t>
  </si>
  <si>
    <t>Total Residential &amp; SGS</t>
  </si>
  <si>
    <t>MGS-S</t>
  </si>
  <si>
    <t>MGS-P</t>
  </si>
  <si>
    <t>N</t>
  </si>
  <si>
    <t>Total Small C&amp;I</t>
  </si>
  <si>
    <t>IGS-S</t>
  </si>
  <si>
    <t>IGS-P</t>
  </si>
  <si>
    <t>LGS-S</t>
  </si>
  <si>
    <t>LGS-P</t>
  </si>
  <si>
    <t>LGS-ST</t>
  </si>
  <si>
    <t>LGS-T</t>
  </si>
  <si>
    <t>GSS</t>
  </si>
  <si>
    <t>O Power</t>
  </si>
  <si>
    <t>Total Large C&amp;I</t>
  </si>
  <si>
    <t>W SPECIAL</t>
  </si>
  <si>
    <t>Total Core</t>
  </si>
  <si>
    <t>Notes:</t>
  </si>
  <si>
    <t xml:space="preserve"> - Usage is recorded in the on-peak period for rate classes that are not billed on a time-of-use-basis.</t>
  </si>
  <si>
    <t>B-EHB</t>
  </si>
  <si>
    <t>DSL LGS-P W/KV</t>
  </si>
  <si>
    <t>D-BBG</t>
  </si>
  <si>
    <t>D-AGDR</t>
  </si>
  <si>
    <t>M-GPS</t>
  </si>
  <si>
    <t>HCEF</t>
  </si>
  <si>
    <t>Snow</t>
  </si>
  <si>
    <t>B-RC</t>
  </si>
  <si>
    <t>B-NE</t>
  </si>
  <si>
    <t>L-BLFLD</t>
  </si>
  <si>
    <t>SL SPEC CONT</t>
  </si>
  <si>
    <t>Contracts</t>
  </si>
  <si>
    <t>O POWER</t>
  </si>
  <si>
    <t>SNOW</t>
  </si>
  <si>
    <t xml:space="preserve">SGS </t>
  </si>
  <si>
    <t>Total Targeted Rates</t>
  </si>
  <si>
    <t xml:space="preserve">Residential </t>
  </si>
  <si>
    <t>Diesel Deferral</t>
  </si>
  <si>
    <t>GSSHR</t>
  </si>
  <si>
    <t>EDR</t>
  </si>
  <si>
    <t>1997 Billing Units Data and Measured kW for Core Rate Class Customers</t>
  </si>
  <si>
    <t>1998 Billing Units Data and Measured kW for Core Rate Class Customers</t>
  </si>
  <si>
    <t>1999 Billing Units Data and Measured kW for Core Rate Class Customers</t>
  </si>
  <si>
    <t>1997 Billing Unit Data for Targeted Rates and Contracts</t>
  </si>
  <si>
    <t>1999 Billing Unit Data for Targeted Rates and Contracts</t>
  </si>
  <si>
    <t>1998 Billing Unit Data for Targeted Rates and Contracts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</si>
</sst>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Border="1" applyAlignment="1">
      <alignment horizontal="centerContinuous"/>
    </xf>
    <xf numFmtId="165" fontId="5" fillId="0" borderId="0" xfId="15" applyNumberFormat="1" applyFont="1" applyFill="1" applyBorder="1" applyAlignment="1">
      <alignment horizontal="right" wrapText="1"/>
    </xf>
    <xf numFmtId="165" fontId="5" fillId="0" borderId="6" xfId="15" applyNumberFormat="1" applyFont="1" applyFill="1" applyBorder="1" applyAlignment="1">
      <alignment horizontal="right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8" xfId="23" applyFont="1" applyFill="1" applyBorder="1" applyAlignment="1">
      <alignment horizontal="left" wrapText="1"/>
      <protection/>
    </xf>
    <xf numFmtId="0" fontId="0" fillId="0" borderId="9" xfId="0" applyBorder="1" applyAlignment="1">
      <alignment/>
    </xf>
    <xf numFmtId="165" fontId="0" fillId="0" borderId="6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9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Continuous"/>
    </xf>
    <xf numFmtId="165" fontId="5" fillId="0" borderId="12" xfId="15" applyNumberFormat="1" applyFont="1" applyFill="1" applyBorder="1" applyAlignment="1">
      <alignment horizontal="right" wrapText="1"/>
    </xf>
    <xf numFmtId="165" fontId="0" fillId="0" borderId="12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5" fillId="0" borderId="11" xfId="15" applyNumberFormat="1" applyFont="1" applyFill="1" applyBorder="1" applyAlignment="1">
      <alignment horizontal="right" wrapText="1"/>
    </xf>
    <xf numFmtId="0" fontId="5" fillId="0" borderId="13" xfId="23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5" fontId="5" fillId="0" borderId="4" xfId="15" applyNumberFormat="1" applyFont="1" applyFill="1" applyBorder="1" applyAlignment="1">
      <alignment horizontal="right" wrapText="1"/>
    </xf>
    <xf numFmtId="165" fontId="5" fillId="0" borderId="13" xfId="15" applyNumberFormat="1" applyFont="1" applyFill="1" applyBorder="1" applyAlignment="1">
      <alignment horizontal="right" wrapText="1"/>
    </xf>
    <xf numFmtId="165" fontId="5" fillId="0" borderId="1" xfId="15" applyNumberFormat="1" applyFont="1" applyFill="1" applyBorder="1" applyAlignment="1">
      <alignment horizontal="right" wrapText="1"/>
    </xf>
    <xf numFmtId="165" fontId="5" fillId="0" borderId="2" xfId="15" applyNumberFormat="1" applyFont="1" applyFill="1" applyBorder="1" applyAlignment="1">
      <alignment horizontal="right" wrapText="1"/>
    </xf>
    <xf numFmtId="165" fontId="5" fillId="0" borderId="3" xfId="15" applyNumberFormat="1" applyFont="1" applyFill="1" applyBorder="1" applyAlignment="1">
      <alignment horizontal="right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1997 Special" xfId="19"/>
    <cellStyle name="Normal_1998 Special" xfId="20"/>
    <cellStyle name="Normal_1999 Core" xfId="21"/>
    <cellStyle name="Normal_1999 Special" xfId="22"/>
    <cellStyle name="Normal_Sheet1" xfId="23"/>
    <cellStyle name="Normal_Sheet1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7"/>
  <sheetViews>
    <sheetView workbookViewId="0" topLeftCell="A24">
      <selection activeCell="B43" sqref="B43"/>
    </sheetView>
  </sheetViews>
  <sheetFormatPr defaultColWidth="9.140625" defaultRowHeight="12.75"/>
  <cols>
    <col min="1" max="1" width="21.57421875" style="0" customWidth="1"/>
    <col min="2" max="2" width="13.28125" style="0" customWidth="1"/>
    <col min="3" max="3" width="11.28125" style="0" customWidth="1"/>
    <col min="4" max="5" width="12.28125" style="0" customWidth="1"/>
    <col min="6" max="6" width="10.28125" style="0" customWidth="1"/>
    <col min="7" max="7" width="9.28125" style="0" customWidth="1"/>
    <col min="9" max="9" width="8.7109375" style="0" customWidth="1"/>
    <col min="10" max="10" width="13.28125" style="0" customWidth="1"/>
    <col min="11" max="11" width="11.28125" style="0" customWidth="1"/>
    <col min="12" max="13" width="12.28125" style="0" customWidth="1"/>
    <col min="14" max="14" width="10.28125" style="0" customWidth="1"/>
    <col min="15" max="15" width="9.28125" style="0" customWidth="1"/>
    <col min="17" max="17" width="8.7109375" style="0" customWidth="1"/>
    <col min="18" max="18" width="13.28125" style="0" customWidth="1"/>
    <col min="19" max="19" width="11.28125" style="0" customWidth="1"/>
    <col min="20" max="21" width="12.28125" style="0" customWidth="1"/>
    <col min="22" max="22" width="10.28125" style="0" customWidth="1"/>
    <col min="23" max="23" width="9.28125" style="0" customWidth="1"/>
    <col min="25" max="25" width="8.7109375" style="0" customWidth="1"/>
    <col min="26" max="26" width="13.28125" style="0" customWidth="1"/>
    <col min="27" max="27" width="11.28125" style="0" customWidth="1"/>
    <col min="28" max="29" width="12.28125" style="0" customWidth="1"/>
    <col min="30" max="30" width="10.28125" style="0" customWidth="1"/>
    <col min="31" max="31" width="9.28125" style="0" customWidth="1"/>
    <col min="33" max="33" width="8.7109375" style="0" customWidth="1"/>
    <col min="34" max="34" width="13.28125" style="0" customWidth="1"/>
    <col min="35" max="35" width="11.28125" style="0" customWidth="1"/>
    <col min="36" max="37" width="12.28125" style="0" customWidth="1"/>
    <col min="38" max="38" width="10.28125" style="0" customWidth="1"/>
    <col min="39" max="39" width="9.28125" style="0" customWidth="1"/>
    <col min="41" max="41" width="8.7109375" style="0" customWidth="1"/>
    <col min="42" max="42" width="13.28125" style="0" customWidth="1"/>
    <col min="43" max="43" width="11.28125" style="0" customWidth="1"/>
    <col min="44" max="45" width="12.28125" style="0" customWidth="1"/>
    <col min="46" max="46" width="10.28125" style="0" customWidth="1"/>
    <col min="47" max="47" width="9.28125" style="0" customWidth="1"/>
    <col min="49" max="49" width="8.7109375" style="0" customWidth="1"/>
    <col min="50" max="50" width="13.28125" style="0" customWidth="1"/>
    <col min="51" max="51" width="11.28125" style="0" customWidth="1"/>
    <col min="52" max="53" width="12.28125" style="0" customWidth="1"/>
    <col min="54" max="54" width="10.28125" style="0" customWidth="1"/>
    <col min="55" max="55" width="9.28125" style="0" customWidth="1"/>
    <col min="57" max="57" width="8.7109375" style="0" customWidth="1"/>
    <col min="58" max="58" width="13.28125" style="0" customWidth="1"/>
    <col min="59" max="59" width="11.28125" style="0" customWidth="1"/>
    <col min="60" max="61" width="12.28125" style="0" customWidth="1"/>
    <col min="62" max="62" width="10.28125" style="0" customWidth="1"/>
    <col min="63" max="63" width="9.28125" style="0" customWidth="1"/>
    <col min="65" max="65" width="8.7109375" style="0" customWidth="1"/>
    <col min="66" max="66" width="13.28125" style="0" customWidth="1"/>
    <col min="67" max="67" width="11.28125" style="0" customWidth="1"/>
    <col min="68" max="69" width="12.28125" style="0" customWidth="1"/>
    <col min="70" max="70" width="10.28125" style="0" customWidth="1"/>
    <col min="71" max="71" width="9.28125" style="0" customWidth="1"/>
    <col min="73" max="73" width="8.7109375" style="0" customWidth="1"/>
    <col min="74" max="74" width="13.28125" style="0" customWidth="1"/>
    <col min="75" max="75" width="11.28125" style="0" customWidth="1"/>
    <col min="76" max="77" width="12.28125" style="0" customWidth="1"/>
    <col min="78" max="78" width="10.28125" style="0" customWidth="1"/>
    <col min="79" max="79" width="9.28125" style="0" customWidth="1"/>
    <col min="81" max="81" width="8.7109375" style="0" customWidth="1"/>
    <col min="82" max="82" width="13.28125" style="0" customWidth="1"/>
    <col min="83" max="83" width="11.28125" style="0" customWidth="1"/>
    <col min="84" max="85" width="12.28125" style="0" customWidth="1"/>
    <col min="86" max="86" width="10.28125" style="0" customWidth="1"/>
    <col min="87" max="87" width="9.28125" style="0" customWidth="1"/>
    <col min="89" max="89" width="8.7109375" style="0" customWidth="1"/>
    <col min="90" max="90" width="13.28125" style="0" customWidth="1"/>
    <col min="91" max="91" width="11.28125" style="0" customWidth="1"/>
    <col min="92" max="93" width="12.28125" style="0" customWidth="1"/>
    <col min="94" max="94" width="10.28125" style="0" customWidth="1"/>
    <col min="95" max="95" width="9.28125" style="0" customWidth="1"/>
    <col min="97" max="97" width="8.7109375" style="0" customWidth="1"/>
    <col min="98" max="98" width="13.8515625" style="0" customWidth="1"/>
    <col min="99" max="99" width="12.28125" style="0" customWidth="1"/>
    <col min="100" max="101" width="13.8515625" style="0" customWidth="1"/>
    <col min="102" max="102" width="11.28125" style="0" customWidth="1"/>
    <col min="103" max="103" width="10.28125" style="0" customWidth="1"/>
    <col min="104" max="104" width="11.28125" style="0" customWidth="1"/>
    <col min="105" max="105" width="10.28125" style="0" customWidth="1"/>
  </cols>
  <sheetData>
    <row r="1" spans="1:104" ht="12.75">
      <c r="A1" s="12"/>
      <c r="B1" s="8" t="s">
        <v>0</v>
      </c>
      <c r="C1" s="8"/>
      <c r="D1" s="8"/>
      <c r="E1" s="8"/>
      <c r="F1" s="8"/>
      <c r="G1" s="8"/>
      <c r="H1" s="8"/>
      <c r="I1" s="8"/>
      <c r="J1" s="8" t="s">
        <v>0</v>
      </c>
      <c r="K1" s="8"/>
      <c r="L1" s="8"/>
      <c r="M1" s="8"/>
      <c r="N1" s="8"/>
      <c r="O1" s="8"/>
      <c r="P1" s="8"/>
      <c r="Q1" s="8"/>
      <c r="R1" s="8" t="s">
        <v>0</v>
      </c>
      <c r="S1" s="8"/>
      <c r="T1" s="8"/>
      <c r="U1" s="8"/>
      <c r="V1" s="8"/>
      <c r="W1" s="8"/>
      <c r="X1" s="8"/>
      <c r="Y1" s="8"/>
      <c r="Z1" s="8" t="s">
        <v>0</v>
      </c>
      <c r="AA1" s="8"/>
      <c r="AB1" s="8"/>
      <c r="AC1" s="8"/>
      <c r="AD1" s="8"/>
      <c r="AE1" s="8"/>
      <c r="AF1" s="8"/>
      <c r="AG1" s="8"/>
      <c r="AH1" s="8" t="s">
        <v>0</v>
      </c>
      <c r="AI1" s="8"/>
      <c r="AJ1" s="8"/>
      <c r="AK1" s="8"/>
      <c r="AL1" s="8"/>
      <c r="AM1" s="8"/>
      <c r="AN1" s="8"/>
      <c r="AO1" s="8"/>
      <c r="AP1" s="8" t="s">
        <v>0</v>
      </c>
      <c r="AQ1" s="8"/>
      <c r="AR1" s="8"/>
      <c r="AS1" s="8"/>
      <c r="AT1" s="8"/>
      <c r="AU1" s="8"/>
      <c r="AV1" s="8"/>
      <c r="AW1" s="8"/>
      <c r="AX1" s="8" t="s">
        <v>0</v>
      </c>
      <c r="AY1" s="8"/>
      <c r="AZ1" s="8"/>
      <c r="BA1" s="8"/>
      <c r="BB1" s="8"/>
      <c r="BC1" s="8"/>
      <c r="BD1" s="8"/>
      <c r="BE1" s="8"/>
      <c r="BF1" s="8" t="s">
        <v>0</v>
      </c>
      <c r="BG1" s="8"/>
      <c r="BH1" s="8"/>
      <c r="BI1" s="8"/>
      <c r="BJ1" s="8"/>
      <c r="BK1" s="8"/>
      <c r="BL1" s="8"/>
      <c r="BM1" s="8"/>
      <c r="BN1" s="8" t="s">
        <v>0</v>
      </c>
      <c r="BO1" s="8"/>
      <c r="BP1" s="8"/>
      <c r="BQ1" s="8"/>
      <c r="BR1" s="8"/>
      <c r="BS1" s="8"/>
      <c r="BT1" s="8"/>
      <c r="BU1" s="8"/>
      <c r="BV1" s="8" t="s">
        <v>0</v>
      </c>
      <c r="BW1" s="8"/>
      <c r="BX1" s="8"/>
      <c r="BY1" s="8"/>
      <c r="BZ1" s="8"/>
      <c r="CA1" s="8"/>
      <c r="CB1" s="8"/>
      <c r="CC1" s="8"/>
      <c r="CD1" s="8" t="s">
        <v>0</v>
      </c>
      <c r="CE1" s="8"/>
      <c r="CF1" s="8"/>
      <c r="CG1" s="8"/>
      <c r="CH1" s="8"/>
      <c r="CI1" s="8"/>
      <c r="CJ1" s="8"/>
      <c r="CK1" s="8"/>
      <c r="CL1" s="8" t="s">
        <v>0</v>
      </c>
      <c r="CM1" s="8"/>
      <c r="CN1" s="8"/>
      <c r="CO1" s="8"/>
      <c r="CP1" s="8"/>
      <c r="CQ1" s="8"/>
      <c r="CR1" s="8"/>
      <c r="CS1" s="8"/>
      <c r="CT1" s="8" t="s">
        <v>0</v>
      </c>
      <c r="CU1" s="8"/>
      <c r="CV1" s="8"/>
      <c r="CW1" s="8"/>
      <c r="CX1" s="8"/>
      <c r="CY1" s="8"/>
      <c r="CZ1" s="8"/>
    </row>
    <row r="2" spans="1:105" ht="12.75">
      <c r="A2" s="12"/>
      <c r="B2" s="8" t="s">
        <v>67</v>
      </c>
      <c r="C2" s="8"/>
      <c r="D2" s="8"/>
      <c r="E2" s="8"/>
      <c r="F2" s="8"/>
      <c r="G2" s="8"/>
      <c r="H2" s="8"/>
      <c r="I2" s="8"/>
      <c r="J2" s="8" t="s">
        <v>67</v>
      </c>
      <c r="K2" s="8"/>
      <c r="L2" s="8"/>
      <c r="M2" s="8"/>
      <c r="N2" s="8"/>
      <c r="O2" s="8"/>
      <c r="P2" s="8"/>
      <c r="Q2" s="8"/>
      <c r="R2" s="8" t="s">
        <v>67</v>
      </c>
      <c r="S2" s="8"/>
      <c r="T2" s="8"/>
      <c r="U2" s="8"/>
      <c r="V2" s="8"/>
      <c r="W2" s="8"/>
      <c r="X2" s="8"/>
      <c r="Y2" s="8"/>
      <c r="Z2" s="8" t="s">
        <v>67</v>
      </c>
      <c r="AA2" s="8"/>
      <c r="AB2" s="8"/>
      <c r="AC2" s="8"/>
      <c r="AD2" s="8"/>
      <c r="AE2" s="8"/>
      <c r="AF2" s="8"/>
      <c r="AG2" s="8"/>
      <c r="AH2" s="8" t="s">
        <v>67</v>
      </c>
      <c r="AI2" s="8"/>
      <c r="AJ2" s="8"/>
      <c r="AK2" s="8"/>
      <c r="AL2" s="8"/>
      <c r="AM2" s="8"/>
      <c r="AN2" s="8"/>
      <c r="AO2" s="8"/>
      <c r="AP2" s="8" t="s">
        <v>67</v>
      </c>
      <c r="AQ2" s="8"/>
      <c r="AR2" s="8"/>
      <c r="AS2" s="8"/>
      <c r="AT2" s="8"/>
      <c r="AU2" s="8"/>
      <c r="AV2" s="8"/>
      <c r="AW2" s="8"/>
      <c r="AX2" s="8" t="s">
        <v>67</v>
      </c>
      <c r="AY2" s="8"/>
      <c r="AZ2" s="8"/>
      <c r="BA2" s="8"/>
      <c r="BB2" s="8"/>
      <c r="BC2" s="8"/>
      <c r="BD2" s="8"/>
      <c r="BE2" s="8"/>
      <c r="BF2" s="8" t="s">
        <v>67</v>
      </c>
      <c r="BG2" s="8"/>
      <c r="BH2" s="8"/>
      <c r="BI2" s="8"/>
      <c r="BJ2" s="8"/>
      <c r="BK2" s="8"/>
      <c r="BL2" s="8"/>
      <c r="BM2" s="8"/>
      <c r="BN2" s="8" t="s">
        <v>67</v>
      </c>
      <c r="BO2" s="8"/>
      <c r="BP2" s="8"/>
      <c r="BQ2" s="8"/>
      <c r="BR2" s="8"/>
      <c r="BS2" s="8"/>
      <c r="BT2" s="8"/>
      <c r="BU2" s="8"/>
      <c r="BV2" s="8" t="s">
        <v>67</v>
      </c>
      <c r="BW2" s="8"/>
      <c r="BX2" s="8"/>
      <c r="BY2" s="8"/>
      <c r="BZ2" s="8"/>
      <c r="CA2" s="8"/>
      <c r="CB2" s="8"/>
      <c r="CC2" s="8"/>
      <c r="CD2" s="8" t="s">
        <v>67</v>
      </c>
      <c r="CE2" s="8"/>
      <c r="CF2" s="8"/>
      <c r="CG2" s="8"/>
      <c r="CH2" s="8"/>
      <c r="CI2" s="8"/>
      <c r="CJ2" s="8"/>
      <c r="CK2" s="8"/>
      <c r="CL2" s="8" t="s">
        <v>67</v>
      </c>
      <c r="CM2" s="8"/>
      <c r="CN2" s="8"/>
      <c r="CO2" s="8"/>
      <c r="CP2" s="8"/>
      <c r="CQ2" s="8"/>
      <c r="CR2" s="8"/>
      <c r="CS2" s="8"/>
      <c r="CT2" s="8" t="s">
        <v>67</v>
      </c>
      <c r="CU2" s="8"/>
      <c r="CV2" s="8"/>
      <c r="CW2" s="8"/>
      <c r="CX2" s="8"/>
      <c r="CY2" s="8"/>
      <c r="CZ2" s="8"/>
      <c r="DA2" s="8"/>
    </row>
    <row r="3" spans="1:104" ht="12.75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</row>
    <row r="4" spans="1:104" ht="12.75">
      <c r="A4" s="12"/>
      <c r="B4" s="14"/>
      <c r="C4" s="14"/>
      <c r="D4" s="14"/>
      <c r="E4" s="14"/>
      <c r="F4" s="28"/>
      <c r="G4" s="14"/>
      <c r="H4" s="14"/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25"/>
      <c r="CY4" s="12"/>
      <c r="CZ4" s="12"/>
    </row>
    <row r="5" spans="1:105" ht="12.75">
      <c r="A5" s="17"/>
      <c r="B5" s="30" t="s">
        <v>1</v>
      </c>
      <c r="C5" s="9"/>
      <c r="D5" s="9"/>
      <c r="E5" s="9"/>
      <c r="F5" s="9"/>
      <c r="G5" s="10"/>
      <c r="H5" s="9"/>
      <c r="I5" s="10"/>
      <c r="J5" s="30" t="s">
        <v>2</v>
      </c>
      <c r="K5" s="9"/>
      <c r="L5" s="9"/>
      <c r="M5" s="9"/>
      <c r="N5" s="9"/>
      <c r="O5" s="10"/>
      <c r="P5" s="9"/>
      <c r="Q5" s="10"/>
      <c r="R5" s="30" t="s">
        <v>3</v>
      </c>
      <c r="S5" s="9"/>
      <c r="T5" s="9"/>
      <c r="U5" s="9"/>
      <c r="V5" s="9"/>
      <c r="W5" s="10"/>
      <c r="X5" s="9"/>
      <c r="Y5" s="10"/>
      <c r="Z5" s="30" t="s">
        <v>4</v>
      </c>
      <c r="AA5" s="9"/>
      <c r="AB5" s="9"/>
      <c r="AC5" s="9"/>
      <c r="AD5" s="9"/>
      <c r="AE5" s="10"/>
      <c r="AF5" s="9"/>
      <c r="AG5" s="10"/>
      <c r="AH5" s="30" t="s">
        <v>5</v>
      </c>
      <c r="AI5" s="9"/>
      <c r="AJ5" s="9"/>
      <c r="AK5" s="9"/>
      <c r="AL5" s="9"/>
      <c r="AM5" s="10"/>
      <c r="AN5" s="9"/>
      <c r="AO5" s="10"/>
      <c r="AP5" s="30" t="s">
        <v>6</v>
      </c>
      <c r="AQ5" s="9"/>
      <c r="AR5" s="9"/>
      <c r="AS5" s="9"/>
      <c r="AT5" s="9"/>
      <c r="AU5" s="10"/>
      <c r="AV5" s="9"/>
      <c r="AW5" s="10"/>
      <c r="AX5" s="30" t="s">
        <v>7</v>
      </c>
      <c r="AY5" s="9"/>
      <c r="AZ5" s="9"/>
      <c r="BA5" s="9"/>
      <c r="BB5" s="9"/>
      <c r="BC5" s="10"/>
      <c r="BD5" s="9"/>
      <c r="BE5" s="10"/>
      <c r="BF5" s="30" t="s">
        <v>8</v>
      </c>
      <c r="BG5" s="9"/>
      <c r="BH5" s="9"/>
      <c r="BI5" s="9"/>
      <c r="BJ5" s="9"/>
      <c r="BK5" s="10"/>
      <c r="BL5" s="9"/>
      <c r="BM5" s="10"/>
      <c r="BN5" s="30" t="s">
        <v>9</v>
      </c>
      <c r="BO5" s="9"/>
      <c r="BP5" s="9"/>
      <c r="BQ5" s="9"/>
      <c r="BR5" s="9"/>
      <c r="BS5" s="10"/>
      <c r="BT5" s="9"/>
      <c r="BU5" s="10"/>
      <c r="BV5" s="30" t="s">
        <v>10</v>
      </c>
      <c r="BW5" s="9"/>
      <c r="BX5" s="9"/>
      <c r="BY5" s="9"/>
      <c r="BZ5" s="9"/>
      <c r="CA5" s="10"/>
      <c r="CB5" s="9"/>
      <c r="CC5" s="10"/>
      <c r="CD5" s="30" t="s">
        <v>11</v>
      </c>
      <c r="CE5" s="9"/>
      <c r="CF5" s="9"/>
      <c r="CG5" s="9"/>
      <c r="CH5" s="9"/>
      <c r="CI5" s="10"/>
      <c r="CJ5" s="9"/>
      <c r="CK5" s="10"/>
      <c r="CL5" s="30" t="s">
        <v>12</v>
      </c>
      <c r="CM5" s="9"/>
      <c r="CN5" s="9"/>
      <c r="CO5" s="9"/>
      <c r="CP5" s="9"/>
      <c r="CQ5" s="10"/>
      <c r="CR5" s="9"/>
      <c r="CS5" s="10"/>
      <c r="CT5" s="30" t="s">
        <v>13</v>
      </c>
      <c r="CU5" s="9"/>
      <c r="CV5" s="9"/>
      <c r="CW5" s="9"/>
      <c r="CX5" s="9"/>
      <c r="CY5" s="10"/>
      <c r="CZ5" s="9"/>
      <c r="DA5" s="10"/>
    </row>
    <row r="6" spans="1:105" ht="12.75">
      <c r="A6" s="18"/>
      <c r="B6" s="2" t="s">
        <v>14</v>
      </c>
      <c r="C6" s="3"/>
      <c r="D6" s="3"/>
      <c r="E6" s="4"/>
      <c r="F6" s="3" t="s">
        <v>15</v>
      </c>
      <c r="G6" s="4"/>
      <c r="H6" s="4" t="s">
        <v>16</v>
      </c>
      <c r="I6" s="7"/>
      <c r="J6" s="2" t="s">
        <v>14</v>
      </c>
      <c r="K6" s="3"/>
      <c r="L6" s="3"/>
      <c r="M6" s="4"/>
      <c r="N6" s="3" t="s">
        <v>15</v>
      </c>
      <c r="O6" s="4"/>
      <c r="P6" s="4" t="s">
        <v>16</v>
      </c>
      <c r="Q6" s="7"/>
      <c r="R6" s="2" t="s">
        <v>14</v>
      </c>
      <c r="S6" s="3"/>
      <c r="T6" s="3"/>
      <c r="U6" s="4"/>
      <c r="V6" s="3" t="s">
        <v>15</v>
      </c>
      <c r="W6" s="4"/>
      <c r="X6" s="4" t="s">
        <v>16</v>
      </c>
      <c r="Y6" s="7"/>
      <c r="Z6" s="2" t="s">
        <v>14</v>
      </c>
      <c r="AA6" s="3"/>
      <c r="AB6" s="3"/>
      <c r="AC6" s="4"/>
      <c r="AD6" s="3" t="s">
        <v>15</v>
      </c>
      <c r="AE6" s="4"/>
      <c r="AF6" s="4" t="s">
        <v>16</v>
      </c>
      <c r="AG6" s="7"/>
      <c r="AH6" s="2" t="s">
        <v>14</v>
      </c>
      <c r="AI6" s="3"/>
      <c r="AJ6" s="3"/>
      <c r="AK6" s="4"/>
      <c r="AL6" s="3" t="s">
        <v>15</v>
      </c>
      <c r="AM6" s="4"/>
      <c r="AN6" s="4" t="s">
        <v>16</v>
      </c>
      <c r="AO6" s="7"/>
      <c r="AP6" s="2" t="s">
        <v>14</v>
      </c>
      <c r="AQ6" s="3"/>
      <c r="AR6" s="3"/>
      <c r="AS6" s="4"/>
      <c r="AT6" s="3" t="s">
        <v>15</v>
      </c>
      <c r="AU6" s="4"/>
      <c r="AV6" s="4" t="s">
        <v>16</v>
      </c>
      <c r="AW6" s="7"/>
      <c r="AX6" s="2" t="s">
        <v>14</v>
      </c>
      <c r="AY6" s="3"/>
      <c r="AZ6" s="3"/>
      <c r="BA6" s="4"/>
      <c r="BB6" s="3" t="s">
        <v>15</v>
      </c>
      <c r="BC6" s="4"/>
      <c r="BD6" s="4" t="s">
        <v>16</v>
      </c>
      <c r="BE6" s="7"/>
      <c r="BF6" s="2" t="s">
        <v>14</v>
      </c>
      <c r="BG6" s="3"/>
      <c r="BH6" s="3"/>
      <c r="BI6" s="4"/>
      <c r="BJ6" s="3" t="s">
        <v>15</v>
      </c>
      <c r="BK6" s="4"/>
      <c r="BL6" s="4" t="s">
        <v>16</v>
      </c>
      <c r="BM6" s="7"/>
      <c r="BN6" s="2" t="s">
        <v>14</v>
      </c>
      <c r="BO6" s="3"/>
      <c r="BP6" s="3"/>
      <c r="BQ6" s="4"/>
      <c r="BR6" s="3" t="s">
        <v>15</v>
      </c>
      <c r="BS6" s="4"/>
      <c r="BT6" s="4" t="s">
        <v>16</v>
      </c>
      <c r="BU6" s="7"/>
      <c r="BV6" s="2" t="s">
        <v>14</v>
      </c>
      <c r="BW6" s="3"/>
      <c r="BX6" s="3"/>
      <c r="BY6" s="4"/>
      <c r="BZ6" s="3" t="s">
        <v>15</v>
      </c>
      <c r="CA6" s="4"/>
      <c r="CB6" s="4" t="s">
        <v>16</v>
      </c>
      <c r="CC6" s="7"/>
      <c r="CD6" s="2" t="s">
        <v>14</v>
      </c>
      <c r="CE6" s="3"/>
      <c r="CF6" s="3"/>
      <c r="CG6" s="4"/>
      <c r="CH6" s="3" t="s">
        <v>15</v>
      </c>
      <c r="CI6" s="4"/>
      <c r="CJ6" s="4" t="s">
        <v>16</v>
      </c>
      <c r="CK6" s="7"/>
      <c r="CL6" s="2" t="s">
        <v>14</v>
      </c>
      <c r="CM6" s="3"/>
      <c r="CN6" s="3"/>
      <c r="CO6" s="4"/>
      <c r="CP6" s="3" t="s">
        <v>15</v>
      </c>
      <c r="CQ6" s="4"/>
      <c r="CR6" s="4" t="s">
        <v>16</v>
      </c>
      <c r="CS6" s="7"/>
      <c r="CT6" s="2" t="s">
        <v>14</v>
      </c>
      <c r="CU6" s="3"/>
      <c r="CV6" s="3"/>
      <c r="CW6" s="4"/>
      <c r="CX6" s="3" t="s">
        <v>15</v>
      </c>
      <c r="CY6" s="4"/>
      <c r="CZ6" s="4" t="s">
        <v>16</v>
      </c>
      <c r="DA6" s="7"/>
    </row>
    <row r="7" spans="1:105" ht="12.75">
      <c r="A7" s="23" t="s">
        <v>17</v>
      </c>
      <c r="B7" s="5" t="s">
        <v>18</v>
      </c>
      <c r="C7" s="6" t="s">
        <v>19</v>
      </c>
      <c r="D7" s="6" t="s">
        <v>20</v>
      </c>
      <c r="E7" s="7" t="s">
        <v>13</v>
      </c>
      <c r="F7" s="6" t="s">
        <v>18</v>
      </c>
      <c r="G7" s="7" t="s">
        <v>19</v>
      </c>
      <c r="H7" s="7" t="s">
        <v>18</v>
      </c>
      <c r="I7" s="7" t="s">
        <v>21</v>
      </c>
      <c r="J7" s="5" t="s">
        <v>18</v>
      </c>
      <c r="K7" s="6" t="s">
        <v>19</v>
      </c>
      <c r="L7" s="6" t="s">
        <v>20</v>
      </c>
      <c r="M7" s="7" t="s">
        <v>13</v>
      </c>
      <c r="N7" s="6" t="s">
        <v>18</v>
      </c>
      <c r="O7" s="7" t="s">
        <v>19</v>
      </c>
      <c r="P7" s="7" t="s">
        <v>18</v>
      </c>
      <c r="Q7" s="7" t="s">
        <v>21</v>
      </c>
      <c r="R7" s="5" t="s">
        <v>18</v>
      </c>
      <c r="S7" s="6" t="s">
        <v>19</v>
      </c>
      <c r="T7" s="6" t="s">
        <v>20</v>
      </c>
      <c r="U7" s="7" t="s">
        <v>13</v>
      </c>
      <c r="V7" s="6" t="s">
        <v>18</v>
      </c>
      <c r="W7" s="7" t="s">
        <v>19</v>
      </c>
      <c r="X7" s="7" t="s">
        <v>18</v>
      </c>
      <c r="Y7" s="7" t="s">
        <v>21</v>
      </c>
      <c r="Z7" s="5" t="s">
        <v>18</v>
      </c>
      <c r="AA7" s="6" t="s">
        <v>19</v>
      </c>
      <c r="AB7" s="6" t="s">
        <v>20</v>
      </c>
      <c r="AC7" s="7" t="s">
        <v>13</v>
      </c>
      <c r="AD7" s="6" t="s">
        <v>18</v>
      </c>
      <c r="AE7" s="7" t="s">
        <v>19</v>
      </c>
      <c r="AF7" s="7" t="s">
        <v>18</v>
      </c>
      <c r="AG7" s="7" t="s">
        <v>21</v>
      </c>
      <c r="AH7" s="5" t="s">
        <v>18</v>
      </c>
      <c r="AI7" s="6" t="s">
        <v>19</v>
      </c>
      <c r="AJ7" s="6" t="s">
        <v>20</v>
      </c>
      <c r="AK7" s="7" t="s">
        <v>13</v>
      </c>
      <c r="AL7" s="6" t="s">
        <v>18</v>
      </c>
      <c r="AM7" s="7" t="s">
        <v>19</v>
      </c>
      <c r="AN7" s="7" t="s">
        <v>18</v>
      </c>
      <c r="AO7" s="7" t="s">
        <v>21</v>
      </c>
      <c r="AP7" s="5" t="s">
        <v>18</v>
      </c>
      <c r="AQ7" s="6" t="s">
        <v>19</v>
      </c>
      <c r="AR7" s="6" t="s">
        <v>20</v>
      </c>
      <c r="AS7" s="7" t="s">
        <v>13</v>
      </c>
      <c r="AT7" s="6" t="s">
        <v>18</v>
      </c>
      <c r="AU7" s="7" t="s">
        <v>19</v>
      </c>
      <c r="AV7" s="7" t="s">
        <v>18</v>
      </c>
      <c r="AW7" s="7" t="s">
        <v>21</v>
      </c>
      <c r="AX7" s="5" t="s">
        <v>18</v>
      </c>
      <c r="AY7" s="6" t="s">
        <v>19</v>
      </c>
      <c r="AZ7" s="6" t="s">
        <v>20</v>
      </c>
      <c r="BA7" s="7" t="s">
        <v>13</v>
      </c>
      <c r="BB7" s="6" t="s">
        <v>18</v>
      </c>
      <c r="BC7" s="7" t="s">
        <v>19</v>
      </c>
      <c r="BD7" s="7" t="s">
        <v>18</v>
      </c>
      <c r="BE7" s="7" t="s">
        <v>21</v>
      </c>
      <c r="BF7" s="5" t="s">
        <v>18</v>
      </c>
      <c r="BG7" s="6" t="s">
        <v>19</v>
      </c>
      <c r="BH7" s="6" t="s">
        <v>20</v>
      </c>
      <c r="BI7" s="7" t="s">
        <v>13</v>
      </c>
      <c r="BJ7" s="6" t="s">
        <v>18</v>
      </c>
      <c r="BK7" s="7" t="s">
        <v>19</v>
      </c>
      <c r="BL7" s="7" t="s">
        <v>18</v>
      </c>
      <c r="BM7" s="7" t="s">
        <v>21</v>
      </c>
      <c r="BN7" s="5" t="s">
        <v>18</v>
      </c>
      <c r="BO7" s="6" t="s">
        <v>19</v>
      </c>
      <c r="BP7" s="6" t="s">
        <v>20</v>
      </c>
      <c r="BQ7" s="7" t="s">
        <v>13</v>
      </c>
      <c r="BR7" s="6" t="s">
        <v>18</v>
      </c>
      <c r="BS7" s="7" t="s">
        <v>19</v>
      </c>
      <c r="BT7" s="7" t="s">
        <v>18</v>
      </c>
      <c r="BU7" s="7" t="s">
        <v>21</v>
      </c>
      <c r="BV7" s="5" t="s">
        <v>18</v>
      </c>
      <c r="BW7" s="6" t="s">
        <v>19</v>
      </c>
      <c r="BX7" s="6" t="s">
        <v>20</v>
      </c>
      <c r="BY7" s="7" t="s">
        <v>13</v>
      </c>
      <c r="BZ7" s="6" t="s">
        <v>18</v>
      </c>
      <c r="CA7" s="7" t="s">
        <v>19</v>
      </c>
      <c r="CB7" s="7" t="s">
        <v>18</v>
      </c>
      <c r="CC7" s="7" t="s">
        <v>21</v>
      </c>
      <c r="CD7" s="5" t="s">
        <v>18</v>
      </c>
      <c r="CE7" s="6" t="s">
        <v>19</v>
      </c>
      <c r="CF7" s="6" t="s">
        <v>20</v>
      </c>
      <c r="CG7" s="7" t="s">
        <v>13</v>
      </c>
      <c r="CH7" s="6" t="s">
        <v>18</v>
      </c>
      <c r="CI7" s="7" t="s">
        <v>19</v>
      </c>
      <c r="CJ7" s="7" t="s">
        <v>18</v>
      </c>
      <c r="CK7" s="7" t="s">
        <v>21</v>
      </c>
      <c r="CL7" s="5" t="s">
        <v>18</v>
      </c>
      <c r="CM7" s="6" t="s">
        <v>19</v>
      </c>
      <c r="CN7" s="6" t="s">
        <v>20</v>
      </c>
      <c r="CO7" s="7" t="s">
        <v>13</v>
      </c>
      <c r="CP7" s="6" t="s">
        <v>18</v>
      </c>
      <c r="CQ7" s="7" t="s">
        <v>19</v>
      </c>
      <c r="CR7" s="7" t="s">
        <v>18</v>
      </c>
      <c r="CS7" s="7" t="s">
        <v>21</v>
      </c>
      <c r="CT7" s="5" t="s">
        <v>18</v>
      </c>
      <c r="CU7" s="6" t="s">
        <v>19</v>
      </c>
      <c r="CV7" s="6" t="s">
        <v>20</v>
      </c>
      <c r="CW7" s="7" t="s">
        <v>13</v>
      </c>
      <c r="CX7" s="6" t="s">
        <v>18</v>
      </c>
      <c r="CY7" s="7" t="s">
        <v>19</v>
      </c>
      <c r="CZ7" s="7" t="s">
        <v>18</v>
      </c>
      <c r="DA7" s="7" t="s">
        <v>21</v>
      </c>
    </row>
    <row r="8" spans="1:105" ht="12.75" customHeight="1">
      <c r="A8" s="19" t="s">
        <v>22</v>
      </c>
      <c r="B8" s="31">
        <v>236641811</v>
      </c>
      <c r="C8" s="15">
        <v>0</v>
      </c>
      <c r="D8" s="15">
        <v>0</v>
      </c>
      <c r="E8" s="16">
        <v>236641811</v>
      </c>
      <c r="F8" s="15">
        <v>0</v>
      </c>
      <c r="G8" s="16">
        <v>0</v>
      </c>
      <c r="H8" s="16"/>
      <c r="I8" s="16"/>
      <c r="J8" s="31">
        <v>217227088</v>
      </c>
      <c r="K8" s="15">
        <v>0</v>
      </c>
      <c r="L8" s="15">
        <v>0</v>
      </c>
      <c r="M8" s="16">
        <v>217227088</v>
      </c>
      <c r="N8" s="15">
        <v>0</v>
      </c>
      <c r="O8" s="16">
        <v>0</v>
      </c>
      <c r="P8" s="16"/>
      <c r="Q8" s="16"/>
      <c r="R8" s="31">
        <v>207265045</v>
      </c>
      <c r="S8" s="15">
        <v>80</v>
      </c>
      <c r="T8" s="15">
        <v>80</v>
      </c>
      <c r="U8" s="16">
        <v>207265205</v>
      </c>
      <c r="V8" s="15">
        <v>0</v>
      </c>
      <c r="W8" s="16">
        <v>0</v>
      </c>
      <c r="X8" s="16"/>
      <c r="Y8" s="16"/>
      <c r="Z8" s="31">
        <v>191795051</v>
      </c>
      <c r="AA8" s="15">
        <v>0</v>
      </c>
      <c r="AB8" s="15">
        <v>0</v>
      </c>
      <c r="AC8" s="16">
        <v>191795051</v>
      </c>
      <c r="AD8" s="15">
        <v>0</v>
      </c>
      <c r="AE8" s="16">
        <v>0</v>
      </c>
      <c r="AF8" s="16"/>
      <c r="AG8" s="16"/>
      <c r="AH8" s="31">
        <v>180199996</v>
      </c>
      <c r="AI8" s="15">
        <v>0</v>
      </c>
      <c r="AJ8" s="15">
        <v>0</v>
      </c>
      <c r="AK8" s="16">
        <v>180199996</v>
      </c>
      <c r="AL8" s="15">
        <v>0</v>
      </c>
      <c r="AM8" s="16">
        <v>0</v>
      </c>
      <c r="AN8" s="16"/>
      <c r="AO8" s="16"/>
      <c r="AP8" s="31">
        <v>174789168</v>
      </c>
      <c r="AQ8" s="15">
        <v>0</v>
      </c>
      <c r="AR8" s="15">
        <v>0</v>
      </c>
      <c r="AS8" s="16">
        <v>174789168</v>
      </c>
      <c r="AT8" s="15">
        <v>0</v>
      </c>
      <c r="AU8" s="16">
        <v>0</v>
      </c>
      <c r="AV8" s="16"/>
      <c r="AW8" s="16"/>
      <c r="AX8" s="31">
        <v>178807936</v>
      </c>
      <c r="AY8" s="15">
        <v>0</v>
      </c>
      <c r="AZ8" s="15">
        <v>0</v>
      </c>
      <c r="BA8" s="16">
        <v>178807936</v>
      </c>
      <c r="BB8" s="15">
        <v>0</v>
      </c>
      <c r="BC8" s="16">
        <v>0</v>
      </c>
      <c r="BD8" s="16"/>
      <c r="BE8" s="16"/>
      <c r="BF8" s="31">
        <v>192231787</v>
      </c>
      <c r="BG8" s="15">
        <v>0</v>
      </c>
      <c r="BH8" s="15">
        <v>0</v>
      </c>
      <c r="BI8" s="16">
        <v>192231787</v>
      </c>
      <c r="BJ8" s="15">
        <v>0</v>
      </c>
      <c r="BK8" s="16">
        <v>0</v>
      </c>
      <c r="BL8" s="16"/>
      <c r="BM8" s="16"/>
      <c r="BN8" s="31">
        <v>185585668</v>
      </c>
      <c r="BO8" s="15">
        <v>0</v>
      </c>
      <c r="BP8" s="15">
        <v>0</v>
      </c>
      <c r="BQ8" s="16">
        <v>185585668</v>
      </c>
      <c r="BR8" s="15">
        <v>0</v>
      </c>
      <c r="BS8" s="16">
        <v>0</v>
      </c>
      <c r="BT8" s="16"/>
      <c r="BU8" s="16"/>
      <c r="BV8" s="31">
        <v>176656665</v>
      </c>
      <c r="BW8" s="15">
        <v>0</v>
      </c>
      <c r="BX8" s="15">
        <v>0</v>
      </c>
      <c r="BY8" s="16">
        <v>176656665</v>
      </c>
      <c r="BZ8" s="15">
        <v>0</v>
      </c>
      <c r="CA8" s="16">
        <v>0</v>
      </c>
      <c r="CB8" s="16"/>
      <c r="CC8" s="16"/>
      <c r="CD8" s="31">
        <v>183390821</v>
      </c>
      <c r="CE8" s="15">
        <v>0</v>
      </c>
      <c r="CF8" s="15">
        <v>0</v>
      </c>
      <c r="CG8" s="16">
        <v>183390821</v>
      </c>
      <c r="CH8" s="15">
        <v>0</v>
      </c>
      <c r="CI8" s="16">
        <v>0</v>
      </c>
      <c r="CJ8" s="16"/>
      <c r="CK8" s="16"/>
      <c r="CL8" s="31">
        <v>217196568</v>
      </c>
      <c r="CM8" s="15">
        <v>0</v>
      </c>
      <c r="CN8" s="15">
        <v>0</v>
      </c>
      <c r="CO8" s="16">
        <v>217196568</v>
      </c>
      <c r="CP8" s="15">
        <v>0</v>
      </c>
      <c r="CQ8" s="16">
        <v>0</v>
      </c>
      <c r="CR8" s="16"/>
      <c r="CS8" s="16"/>
      <c r="CT8" s="31">
        <f aca="true" t="shared" si="0" ref="CT8:DA25">+B8+J8+R8+Z8+AH8+AP8+AX8+BF8+BN8+BV8+CD8+CL8</f>
        <v>2341787604</v>
      </c>
      <c r="CU8" s="15">
        <f t="shared" si="0"/>
        <v>80</v>
      </c>
      <c r="CV8" s="15">
        <f t="shared" si="0"/>
        <v>80</v>
      </c>
      <c r="CW8" s="16">
        <f t="shared" si="0"/>
        <v>2341787764</v>
      </c>
      <c r="CX8" s="15">
        <f t="shared" si="0"/>
        <v>0</v>
      </c>
      <c r="CY8" s="16">
        <f t="shared" si="0"/>
        <v>0</v>
      </c>
      <c r="CZ8" s="16">
        <f t="shared" si="0"/>
        <v>0</v>
      </c>
      <c r="DA8" s="16">
        <f t="shared" si="0"/>
        <v>0</v>
      </c>
    </row>
    <row r="9" spans="1:105" ht="12.75" customHeight="1">
      <c r="A9" s="19" t="s">
        <v>23</v>
      </c>
      <c r="B9" s="31">
        <v>3920609</v>
      </c>
      <c r="C9" s="15">
        <v>3846510</v>
      </c>
      <c r="D9" s="15">
        <v>7157607</v>
      </c>
      <c r="E9" s="16">
        <v>14924726</v>
      </c>
      <c r="F9" s="15">
        <v>0</v>
      </c>
      <c r="G9" s="16">
        <v>0</v>
      </c>
      <c r="H9" s="16"/>
      <c r="I9" s="16"/>
      <c r="J9" s="31">
        <v>3862604</v>
      </c>
      <c r="K9" s="15">
        <v>3449746</v>
      </c>
      <c r="L9" s="15">
        <v>6875986</v>
      </c>
      <c r="M9" s="16">
        <v>14188336</v>
      </c>
      <c r="N9" s="15">
        <v>0</v>
      </c>
      <c r="O9" s="16">
        <v>0</v>
      </c>
      <c r="P9" s="16"/>
      <c r="Q9" s="16"/>
      <c r="R9" s="31">
        <v>3537713</v>
      </c>
      <c r="S9" s="15">
        <v>3057621</v>
      </c>
      <c r="T9" s="15">
        <v>6169491</v>
      </c>
      <c r="U9" s="16">
        <v>12764825</v>
      </c>
      <c r="V9" s="15">
        <v>0</v>
      </c>
      <c r="W9" s="16">
        <v>0</v>
      </c>
      <c r="X9" s="16"/>
      <c r="Y9" s="16"/>
      <c r="Z9" s="31">
        <v>3201379</v>
      </c>
      <c r="AA9" s="15">
        <v>2005921</v>
      </c>
      <c r="AB9" s="15">
        <v>6231820</v>
      </c>
      <c r="AC9" s="16">
        <v>11439120</v>
      </c>
      <c r="AD9" s="15">
        <v>0</v>
      </c>
      <c r="AE9" s="16">
        <v>0</v>
      </c>
      <c r="AF9" s="16"/>
      <c r="AG9" s="16"/>
      <c r="AH9" s="31">
        <v>2679066</v>
      </c>
      <c r="AI9" s="15">
        <v>1035551</v>
      </c>
      <c r="AJ9" s="15">
        <v>6115264</v>
      </c>
      <c r="AK9" s="16">
        <v>9829881</v>
      </c>
      <c r="AL9" s="15">
        <v>0</v>
      </c>
      <c r="AM9" s="16">
        <v>0</v>
      </c>
      <c r="AN9" s="16"/>
      <c r="AO9" s="16"/>
      <c r="AP9" s="31">
        <v>2420710</v>
      </c>
      <c r="AQ9" s="15">
        <v>944428</v>
      </c>
      <c r="AR9" s="15">
        <v>5442695</v>
      </c>
      <c r="AS9" s="16">
        <v>8807833</v>
      </c>
      <c r="AT9" s="15">
        <v>0</v>
      </c>
      <c r="AU9" s="16">
        <v>0</v>
      </c>
      <c r="AV9" s="16"/>
      <c r="AW9" s="16"/>
      <c r="AX9" s="31">
        <v>2368054</v>
      </c>
      <c r="AY9" s="15">
        <v>985351</v>
      </c>
      <c r="AZ9" s="15">
        <v>5128391</v>
      </c>
      <c r="BA9" s="16">
        <v>8481796</v>
      </c>
      <c r="BB9" s="15">
        <v>0</v>
      </c>
      <c r="BC9" s="16">
        <v>0</v>
      </c>
      <c r="BD9" s="16"/>
      <c r="BE9" s="16"/>
      <c r="BF9" s="31">
        <v>2636244</v>
      </c>
      <c r="BG9" s="15">
        <v>1090953</v>
      </c>
      <c r="BH9" s="15">
        <v>5348277</v>
      </c>
      <c r="BI9" s="16">
        <v>9075474</v>
      </c>
      <c r="BJ9" s="15">
        <v>0</v>
      </c>
      <c r="BK9" s="16">
        <v>0</v>
      </c>
      <c r="BL9" s="16"/>
      <c r="BM9" s="16"/>
      <c r="BN9" s="31">
        <v>2434873</v>
      </c>
      <c r="BO9" s="15">
        <v>957530</v>
      </c>
      <c r="BP9" s="15">
        <v>5266802</v>
      </c>
      <c r="BQ9" s="16">
        <v>8659205</v>
      </c>
      <c r="BR9" s="15">
        <v>0</v>
      </c>
      <c r="BS9" s="16">
        <v>0</v>
      </c>
      <c r="BT9" s="16"/>
      <c r="BU9" s="16"/>
      <c r="BV9" s="31">
        <v>2504348</v>
      </c>
      <c r="BW9" s="15">
        <v>912363</v>
      </c>
      <c r="BX9" s="15">
        <v>5354599</v>
      </c>
      <c r="BY9" s="16">
        <v>8771310</v>
      </c>
      <c r="BZ9" s="15">
        <v>0</v>
      </c>
      <c r="CA9" s="16">
        <v>0</v>
      </c>
      <c r="CB9" s="16"/>
      <c r="CC9" s="16"/>
      <c r="CD9" s="31">
        <v>3428003</v>
      </c>
      <c r="CE9" s="15">
        <v>1227684</v>
      </c>
      <c r="CF9" s="15">
        <v>7775023</v>
      </c>
      <c r="CG9" s="16">
        <v>12430710</v>
      </c>
      <c r="CH9" s="15">
        <v>0</v>
      </c>
      <c r="CI9" s="16">
        <v>0</v>
      </c>
      <c r="CJ9" s="16"/>
      <c r="CK9" s="16"/>
      <c r="CL9" s="31">
        <v>4910619</v>
      </c>
      <c r="CM9" s="15">
        <v>2748627</v>
      </c>
      <c r="CN9" s="15">
        <v>10767948</v>
      </c>
      <c r="CO9" s="16">
        <v>18427194</v>
      </c>
      <c r="CP9" s="15">
        <v>0</v>
      </c>
      <c r="CQ9" s="16">
        <v>0</v>
      </c>
      <c r="CR9" s="16"/>
      <c r="CS9" s="16"/>
      <c r="CT9" s="31">
        <f t="shared" si="0"/>
        <v>37904222</v>
      </c>
      <c r="CU9" s="15">
        <f t="shared" si="0"/>
        <v>22262285</v>
      </c>
      <c r="CV9" s="15">
        <f t="shared" si="0"/>
        <v>77633903</v>
      </c>
      <c r="CW9" s="16">
        <f t="shared" si="0"/>
        <v>137800410</v>
      </c>
      <c r="CX9" s="15">
        <f t="shared" si="0"/>
        <v>0</v>
      </c>
      <c r="CY9" s="16">
        <f t="shared" si="0"/>
        <v>0</v>
      </c>
      <c r="CZ9" s="16">
        <f t="shared" si="0"/>
        <v>0</v>
      </c>
      <c r="DA9" s="16">
        <f t="shared" si="0"/>
        <v>0</v>
      </c>
    </row>
    <row r="10" spans="1:105" ht="12.75" customHeight="1">
      <c r="A10" s="19" t="s">
        <v>24</v>
      </c>
      <c r="B10" s="31">
        <v>0</v>
      </c>
      <c r="C10" s="15">
        <v>0</v>
      </c>
      <c r="D10" s="15">
        <v>346505</v>
      </c>
      <c r="E10" s="16">
        <v>346505</v>
      </c>
      <c r="F10" s="15">
        <v>0</v>
      </c>
      <c r="G10" s="16">
        <v>0</v>
      </c>
      <c r="H10" s="16"/>
      <c r="I10" s="16"/>
      <c r="J10" s="31">
        <v>0</v>
      </c>
      <c r="K10" s="15">
        <v>0</v>
      </c>
      <c r="L10" s="15">
        <v>385613</v>
      </c>
      <c r="M10" s="16">
        <v>385613</v>
      </c>
      <c r="N10" s="15">
        <v>0</v>
      </c>
      <c r="O10" s="16">
        <v>0</v>
      </c>
      <c r="P10" s="16"/>
      <c r="Q10" s="16"/>
      <c r="R10" s="31">
        <v>0</v>
      </c>
      <c r="S10" s="15">
        <v>0</v>
      </c>
      <c r="T10" s="15">
        <v>292246</v>
      </c>
      <c r="U10" s="16">
        <v>292246</v>
      </c>
      <c r="V10" s="15">
        <v>0</v>
      </c>
      <c r="W10" s="16">
        <v>0</v>
      </c>
      <c r="X10" s="16"/>
      <c r="Y10" s="16"/>
      <c r="Z10" s="31">
        <v>0</v>
      </c>
      <c r="AA10" s="15">
        <v>0</v>
      </c>
      <c r="AB10" s="15">
        <v>227092</v>
      </c>
      <c r="AC10" s="16">
        <v>227092</v>
      </c>
      <c r="AD10" s="15">
        <v>0</v>
      </c>
      <c r="AE10" s="16">
        <v>0</v>
      </c>
      <c r="AF10" s="16"/>
      <c r="AG10" s="16"/>
      <c r="AH10" s="31">
        <v>0</v>
      </c>
      <c r="AI10" s="15">
        <v>0</v>
      </c>
      <c r="AJ10" s="15">
        <v>154775</v>
      </c>
      <c r="AK10" s="16">
        <v>154775</v>
      </c>
      <c r="AL10" s="15">
        <v>0</v>
      </c>
      <c r="AM10" s="16">
        <v>0</v>
      </c>
      <c r="AN10" s="16"/>
      <c r="AO10" s="16"/>
      <c r="AP10" s="31">
        <v>0</v>
      </c>
      <c r="AQ10" s="15">
        <v>0</v>
      </c>
      <c r="AR10" s="15">
        <v>62675</v>
      </c>
      <c r="AS10" s="16">
        <v>62675</v>
      </c>
      <c r="AT10" s="15">
        <v>0</v>
      </c>
      <c r="AU10" s="16">
        <v>0</v>
      </c>
      <c r="AV10" s="16"/>
      <c r="AW10" s="16"/>
      <c r="AX10" s="31">
        <v>0</v>
      </c>
      <c r="AY10" s="15">
        <v>0</v>
      </c>
      <c r="AZ10" s="15">
        <v>23994</v>
      </c>
      <c r="BA10" s="16">
        <v>23994</v>
      </c>
      <c r="BB10" s="15">
        <v>0</v>
      </c>
      <c r="BC10" s="16">
        <v>0</v>
      </c>
      <c r="BD10" s="16"/>
      <c r="BE10" s="16"/>
      <c r="BF10" s="31">
        <v>0</v>
      </c>
      <c r="BG10" s="15">
        <v>0</v>
      </c>
      <c r="BH10" s="15">
        <v>17050</v>
      </c>
      <c r="BI10" s="16">
        <v>17050</v>
      </c>
      <c r="BJ10" s="15">
        <v>0</v>
      </c>
      <c r="BK10" s="16">
        <v>0</v>
      </c>
      <c r="BL10" s="16"/>
      <c r="BM10" s="16"/>
      <c r="BN10" s="31">
        <v>0</v>
      </c>
      <c r="BO10" s="15">
        <v>0</v>
      </c>
      <c r="BP10" s="15">
        <v>19961</v>
      </c>
      <c r="BQ10" s="16">
        <v>19961</v>
      </c>
      <c r="BR10" s="15">
        <v>0</v>
      </c>
      <c r="BS10" s="16">
        <v>0</v>
      </c>
      <c r="BT10" s="16"/>
      <c r="BU10" s="16"/>
      <c r="BV10" s="31">
        <v>0</v>
      </c>
      <c r="BW10" s="15">
        <v>0</v>
      </c>
      <c r="BX10" s="15">
        <v>65791</v>
      </c>
      <c r="BY10" s="16">
        <v>65791</v>
      </c>
      <c r="BZ10" s="15">
        <v>0</v>
      </c>
      <c r="CA10" s="16">
        <v>0</v>
      </c>
      <c r="CB10" s="16"/>
      <c r="CC10" s="16"/>
      <c r="CD10" s="31">
        <v>0</v>
      </c>
      <c r="CE10" s="15">
        <v>0</v>
      </c>
      <c r="CF10" s="15">
        <v>154124</v>
      </c>
      <c r="CG10" s="16">
        <v>154124</v>
      </c>
      <c r="CH10" s="15">
        <v>0</v>
      </c>
      <c r="CI10" s="16">
        <v>0</v>
      </c>
      <c r="CJ10" s="16"/>
      <c r="CK10" s="16"/>
      <c r="CL10" s="31">
        <v>0</v>
      </c>
      <c r="CM10" s="15">
        <v>0</v>
      </c>
      <c r="CN10" s="15">
        <v>271388</v>
      </c>
      <c r="CO10" s="16">
        <v>271388</v>
      </c>
      <c r="CP10" s="15">
        <v>0</v>
      </c>
      <c r="CQ10" s="16">
        <v>0</v>
      </c>
      <c r="CR10" s="16"/>
      <c r="CS10" s="16"/>
      <c r="CT10" s="31">
        <f t="shared" si="0"/>
        <v>0</v>
      </c>
      <c r="CU10" s="15">
        <f t="shared" si="0"/>
        <v>0</v>
      </c>
      <c r="CV10" s="15">
        <f t="shared" si="0"/>
        <v>2021214</v>
      </c>
      <c r="CW10" s="16">
        <f t="shared" si="0"/>
        <v>2021214</v>
      </c>
      <c r="CX10" s="15">
        <f t="shared" si="0"/>
        <v>0</v>
      </c>
      <c r="CY10" s="16">
        <f t="shared" si="0"/>
        <v>0</v>
      </c>
      <c r="CZ10" s="16">
        <f t="shared" si="0"/>
        <v>0</v>
      </c>
      <c r="DA10" s="16">
        <f t="shared" si="0"/>
        <v>0</v>
      </c>
    </row>
    <row r="11" spans="1:105" ht="12.75" customHeight="1">
      <c r="A11" s="19" t="s">
        <v>25</v>
      </c>
      <c r="B11" s="31">
        <v>790949</v>
      </c>
      <c r="C11" s="15">
        <v>0</v>
      </c>
      <c r="D11" s="15">
        <v>0</v>
      </c>
      <c r="E11" s="16">
        <v>790949</v>
      </c>
      <c r="F11" s="15">
        <v>0</v>
      </c>
      <c r="G11" s="16">
        <v>0</v>
      </c>
      <c r="H11" s="16"/>
      <c r="I11" s="16"/>
      <c r="J11" s="31">
        <v>792196</v>
      </c>
      <c r="K11" s="15">
        <v>0</v>
      </c>
      <c r="L11" s="15">
        <v>0</v>
      </c>
      <c r="M11" s="16">
        <v>792196</v>
      </c>
      <c r="N11" s="15">
        <v>0</v>
      </c>
      <c r="O11" s="16">
        <v>0</v>
      </c>
      <c r="P11" s="16"/>
      <c r="Q11" s="16"/>
      <c r="R11" s="31">
        <v>791418</v>
      </c>
      <c r="S11" s="15">
        <v>0</v>
      </c>
      <c r="T11" s="15">
        <v>0</v>
      </c>
      <c r="U11" s="16">
        <v>791418</v>
      </c>
      <c r="V11" s="15">
        <v>0</v>
      </c>
      <c r="W11" s="16">
        <v>0</v>
      </c>
      <c r="X11" s="16"/>
      <c r="Y11" s="16"/>
      <c r="Z11" s="31">
        <v>788251</v>
      </c>
      <c r="AA11" s="15">
        <v>0</v>
      </c>
      <c r="AB11" s="15">
        <v>0</v>
      </c>
      <c r="AC11" s="16">
        <v>788251</v>
      </c>
      <c r="AD11" s="15">
        <v>0</v>
      </c>
      <c r="AE11" s="16">
        <v>0</v>
      </c>
      <c r="AF11" s="16"/>
      <c r="AG11" s="16"/>
      <c r="AH11" s="31">
        <v>791492</v>
      </c>
      <c r="AI11" s="15">
        <v>0</v>
      </c>
      <c r="AJ11" s="15">
        <v>0</v>
      </c>
      <c r="AK11" s="16">
        <v>791492</v>
      </c>
      <c r="AL11" s="15">
        <v>0</v>
      </c>
      <c r="AM11" s="16">
        <v>0</v>
      </c>
      <c r="AN11" s="16"/>
      <c r="AO11" s="16"/>
      <c r="AP11" s="31">
        <v>809860</v>
      </c>
      <c r="AQ11" s="15">
        <v>0</v>
      </c>
      <c r="AR11" s="15">
        <v>0</v>
      </c>
      <c r="AS11" s="16">
        <v>809860</v>
      </c>
      <c r="AT11" s="15">
        <v>0</v>
      </c>
      <c r="AU11" s="16">
        <v>0</v>
      </c>
      <c r="AV11" s="16"/>
      <c r="AW11" s="16"/>
      <c r="AX11" s="31">
        <v>790156</v>
      </c>
      <c r="AY11" s="15">
        <v>0</v>
      </c>
      <c r="AZ11" s="15">
        <v>0</v>
      </c>
      <c r="BA11" s="16">
        <v>790156</v>
      </c>
      <c r="BB11" s="15">
        <v>0</v>
      </c>
      <c r="BC11" s="16">
        <v>0</v>
      </c>
      <c r="BD11" s="16"/>
      <c r="BE11" s="16"/>
      <c r="BF11" s="31">
        <v>786001</v>
      </c>
      <c r="BG11" s="15">
        <v>0</v>
      </c>
      <c r="BH11" s="15">
        <v>0</v>
      </c>
      <c r="BI11" s="16">
        <v>786001</v>
      </c>
      <c r="BJ11" s="15">
        <v>0</v>
      </c>
      <c r="BK11" s="16">
        <v>0</v>
      </c>
      <c r="BL11" s="16"/>
      <c r="BM11" s="16"/>
      <c r="BN11" s="31">
        <v>770883</v>
      </c>
      <c r="BO11" s="15">
        <v>0</v>
      </c>
      <c r="BP11" s="15">
        <v>0</v>
      </c>
      <c r="BQ11" s="16">
        <v>770883</v>
      </c>
      <c r="BR11" s="15">
        <v>0</v>
      </c>
      <c r="BS11" s="16">
        <v>0</v>
      </c>
      <c r="BT11" s="16"/>
      <c r="BU11" s="16"/>
      <c r="BV11" s="31">
        <v>783864</v>
      </c>
      <c r="BW11" s="15">
        <v>0</v>
      </c>
      <c r="BX11" s="15">
        <v>0</v>
      </c>
      <c r="BY11" s="16">
        <v>783864</v>
      </c>
      <c r="BZ11" s="15">
        <v>0</v>
      </c>
      <c r="CA11" s="16">
        <v>0</v>
      </c>
      <c r="CB11" s="16"/>
      <c r="CC11" s="16"/>
      <c r="CD11" s="31">
        <v>785857</v>
      </c>
      <c r="CE11" s="15">
        <v>0</v>
      </c>
      <c r="CF11" s="15">
        <v>0</v>
      </c>
      <c r="CG11" s="16">
        <v>785857</v>
      </c>
      <c r="CH11" s="15">
        <v>0</v>
      </c>
      <c r="CI11" s="16">
        <v>0</v>
      </c>
      <c r="CJ11" s="16"/>
      <c r="CK11" s="16"/>
      <c r="CL11" s="31">
        <v>785798</v>
      </c>
      <c r="CM11" s="15">
        <v>0</v>
      </c>
      <c r="CN11" s="15">
        <v>0</v>
      </c>
      <c r="CO11" s="16">
        <v>785798</v>
      </c>
      <c r="CP11" s="15">
        <v>0</v>
      </c>
      <c r="CQ11" s="16">
        <v>0</v>
      </c>
      <c r="CR11" s="16"/>
      <c r="CS11" s="16"/>
      <c r="CT11" s="31">
        <f aca="true" t="shared" si="1" ref="CT11:DA11">+B11+J11+R11+Z11+AH11+AP11+AX11+BF11+BN11+BV11+CD11+CL11</f>
        <v>9466725</v>
      </c>
      <c r="CU11" s="15">
        <f t="shared" si="1"/>
        <v>0</v>
      </c>
      <c r="CV11" s="15">
        <f t="shared" si="1"/>
        <v>0</v>
      </c>
      <c r="CW11" s="16">
        <f t="shared" si="1"/>
        <v>9466725</v>
      </c>
      <c r="CX11" s="15">
        <f t="shared" si="1"/>
        <v>0</v>
      </c>
      <c r="CY11" s="16">
        <f t="shared" si="1"/>
        <v>0</v>
      </c>
      <c r="CZ11" s="16">
        <f t="shared" si="1"/>
        <v>0</v>
      </c>
      <c r="DA11" s="16">
        <f t="shared" si="1"/>
        <v>0</v>
      </c>
    </row>
    <row r="12" spans="1:105" ht="12.75" customHeight="1">
      <c r="A12" s="35" t="s">
        <v>27</v>
      </c>
      <c r="B12" s="34">
        <f>SUM(B8:B11)</f>
        <v>241353369</v>
      </c>
      <c r="C12" s="38">
        <f aca="true" t="shared" si="2" ref="C12:BN12">SUM(C8:C11)</f>
        <v>3846510</v>
      </c>
      <c r="D12" s="38">
        <f t="shared" si="2"/>
        <v>7504112</v>
      </c>
      <c r="E12" s="38">
        <f t="shared" si="2"/>
        <v>252703991</v>
      </c>
      <c r="F12" s="34">
        <f t="shared" si="2"/>
        <v>0</v>
      </c>
      <c r="G12" s="38">
        <f t="shared" si="2"/>
        <v>0</v>
      </c>
      <c r="H12" s="34">
        <f t="shared" si="2"/>
        <v>0</v>
      </c>
      <c r="I12" s="39">
        <f t="shared" si="2"/>
        <v>0</v>
      </c>
      <c r="J12" s="34">
        <f t="shared" si="2"/>
        <v>221881888</v>
      </c>
      <c r="K12" s="38">
        <f t="shared" si="2"/>
        <v>3449746</v>
      </c>
      <c r="L12" s="38">
        <f t="shared" si="2"/>
        <v>7261599</v>
      </c>
      <c r="M12" s="38">
        <f t="shared" si="2"/>
        <v>232593233</v>
      </c>
      <c r="N12" s="34">
        <f t="shared" si="2"/>
        <v>0</v>
      </c>
      <c r="O12" s="38">
        <f t="shared" si="2"/>
        <v>0</v>
      </c>
      <c r="P12" s="34">
        <f t="shared" si="2"/>
        <v>0</v>
      </c>
      <c r="Q12" s="39">
        <f t="shared" si="2"/>
        <v>0</v>
      </c>
      <c r="R12" s="34">
        <f t="shared" si="2"/>
        <v>211594176</v>
      </c>
      <c r="S12" s="38">
        <f t="shared" si="2"/>
        <v>3057701</v>
      </c>
      <c r="T12" s="38">
        <f t="shared" si="2"/>
        <v>6461817</v>
      </c>
      <c r="U12" s="38">
        <f t="shared" si="2"/>
        <v>221113694</v>
      </c>
      <c r="V12" s="34">
        <f t="shared" si="2"/>
        <v>0</v>
      </c>
      <c r="W12" s="38">
        <f t="shared" si="2"/>
        <v>0</v>
      </c>
      <c r="X12" s="34">
        <f t="shared" si="2"/>
        <v>0</v>
      </c>
      <c r="Y12" s="39">
        <f t="shared" si="2"/>
        <v>0</v>
      </c>
      <c r="Z12" s="34">
        <f t="shared" si="2"/>
        <v>195784681</v>
      </c>
      <c r="AA12" s="38">
        <f t="shared" si="2"/>
        <v>2005921</v>
      </c>
      <c r="AB12" s="38">
        <f t="shared" si="2"/>
        <v>6458912</v>
      </c>
      <c r="AC12" s="38">
        <f t="shared" si="2"/>
        <v>204249514</v>
      </c>
      <c r="AD12" s="34">
        <f t="shared" si="2"/>
        <v>0</v>
      </c>
      <c r="AE12" s="38">
        <f t="shared" si="2"/>
        <v>0</v>
      </c>
      <c r="AF12" s="34">
        <f t="shared" si="2"/>
        <v>0</v>
      </c>
      <c r="AG12" s="39">
        <f t="shared" si="2"/>
        <v>0</v>
      </c>
      <c r="AH12" s="34">
        <f t="shared" si="2"/>
        <v>183670554</v>
      </c>
      <c r="AI12" s="38">
        <f t="shared" si="2"/>
        <v>1035551</v>
      </c>
      <c r="AJ12" s="38">
        <f t="shared" si="2"/>
        <v>6270039</v>
      </c>
      <c r="AK12" s="38">
        <f t="shared" si="2"/>
        <v>190976144</v>
      </c>
      <c r="AL12" s="34">
        <f t="shared" si="2"/>
        <v>0</v>
      </c>
      <c r="AM12" s="38">
        <f t="shared" si="2"/>
        <v>0</v>
      </c>
      <c r="AN12" s="34">
        <f t="shared" si="2"/>
        <v>0</v>
      </c>
      <c r="AO12" s="39">
        <f t="shared" si="2"/>
        <v>0</v>
      </c>
      <c r="AP12" s="34">
        <f t="shared" si="2"/>
        <v>178019738</v>
      </c>
      <c r="AQ12" s="38">
        <f t="shared" si="2"/>
        <v>944428</v>
      </c>
      <c r="AR12" s="38">
        <f t="shared" si="2"/>
        <v>5505370</v>
      </c>
      <c r="AS12" s="38">
        <f t="shared" si="2"/>
        <v>184469536</v>
      </c>
      <c r="AT12" s="34">
        <f t="shared" si="2"/>
        <v>0</v>
      </c>
      <c r="AU12" s="38">
        <f t="shared" si="2"/>
        <v>0</v>
      </c>
      <c r="AV12" s="34">
        <f t="shared" si="2"/>
        <v>0</v>
      </c>
      <c r="AW12" s="39">
        <f t="shared" si="2"/>
        <v>0</v>
      </c>
      <c r="AX12" s="34">
        <f t="shared" si="2"/>
        <v>181966146</v>
      </c>
      <c r="AY12" s="38">
        <f t="shared" si="2"/>
        <v>985351</v>
      </c>
      <c r="AZ12" s="38">
        <f t="shared" si="2"/>
        <v>5152385</v>
      </c>
      <c r="BA12" s="38">
        <f t="shared" si="2"/>
        <v>188103882</v>
      </c>
      <c r="BB12" s="34">
        <f t="shared" si="2"/>
        <v>0</v>
      </c>
      <c r="BC12" s="38">
        <f t="shared" si="2"/>
        <v>0</v>
      </c>
      <c r="BD12" s="34">
        <f t="shared" si="2"/>
        <v>0</v>
      </c>
      <c r="BE12" s="39">
        <f t="shared" si="2"/>
        <v>0</v>
      </c>
      <c r="BF12" s="34">
        <f t="shared" si="2"/>
        <v>195654032</v>
      </c>
      <c r="BG12" s="38">
        <f t="shared" si="2"/>
        <v>1090953</v>
      </c>
      <c r="BH12" s="38">
        <f t="shared" si="2"/>
        <v>5365327</v>
      </c>
      <c r="BI12" s="38">
        <f t="shared" si="2"/>
        <v>202110312</v>
      </c>
      <c r="BJ12" s="34">
        <f t="shared" si="2"/>
        <v>0</v>
      </c>
      <c r="BK12" s="38">
        <f t="shared" si="2"/>
        <v>0</v>
      </c>
      <c r="BL12" s="34">
        <f t="shared" si="2"/>
        <v>0</v>
      </c>
      <c r="BM12" s="39">
        <f t="shared" si="2"/>
        <v>0</v>
      </c>
      <c r="BN12" s="34">
        <f t="shared" si="2"/>
        <v>188791424</v>
      </c>
      <c r="BO12" s="38">
        <f aca="true" t="shared" si="3" ref="BO12:DA12">SUM(BO8:BO11)</f>
        <v>957530</v>
      </c>
      <c r="BP12" s="38">
        <f t="shared" si="3"/>
        <v>5286763</v>
      </c>
      <c r="BQ12" s="38">
        <f t="shared" si="3"/>
        <v>195035717</v>
      </c>
      <c r="BR12" s="34">
        <f t="shared" si="3"/>
        <v>0</v>
      </c>
      <c r="BS12" s="38">
        <f t="shared" si="3"/>
        <v>0</v>
      </c>
      <c r="BT12" s="34">
        <f t="shared" si="3"/>
        <v>0</v>
      </c>
      <c r="BU12" s="39">
        <f t="shared" si="3"/>
        <v>0</v>
      </c>
      <c r="BV12" s="34">
        <f t="shared" si="3"/>
        <v>179944877</v>
      </c>
      <c r="BW12" s="38">
        <f t="shared" si="3"/>
        <v>912363</v>
      </c>
      <c r="BX12" s="38">
        <f t="shared" si="3"/>
        <v>5420390</v>
      </c>
      <c r="BY12" s="38">
        <f t="shared" si="3"/>
        <v>186277630</v>
      </c>
      <c r="BZ12" s="34">
        <f t="shared" si="3"/>
        <v>0</v>
      </c>
      <c r="CA12" s="38">
        <f t="shared" si="3"/>
        <v>0</v>
      </c>
      <c r="CB12" s="34">
        <f t="shared" si="3"/>
        <v>0</v>
      </c>
      <c r="CC12" s="39">
        <f t="shared" si="3"/>
        <v>0</v>
      </c>
      <c r="CD12" s="34">
        <f t="shared" si="3"/>
        <v>187604681</v>
      </c>
      <c r="CE12" s="38">
        <f t="shared" si="3"/>
        <v>1227684</v>
      </c>
      <c r="CF12" s="38">
        <f t="shared" si="3"/>
        <v>7929147</v>
      </c>
      <c r="CG12" s="38">
        <f t="shared" si="3"/>
        <v>196761512</v>
      </c>
      <c r="CH12" s="34">
        <f t="shared" si="3"/>
        <v>0</v>
      </c>
      <c r="CI12" s="38">
        <f t="shared" si="3"/>
        <v>0</v>
      </c>
      <c r="CJ12" s="34">
        <f t="shared" si="3"/>
        <v>0</v>
      </c>
      <c r="CK12" s="39">
        <f t="shared" si="3"/>
        <v>0</v>
      </c>
      <c r="CL12" s="34">
        <f t="shared" si="3"/>
        <v>222892985</v>
      </c>
      <c r="CM12" s="38">
        <f t="shared" si="3"/>
        <v>2748627</v>
      </c>
      <c r="CN12" s="38">
        <f t="shared" si="3"/>
        <v>11039336</v>
      </c>
      <c r="CO12" s="38">
        <f t="shared" si="3"/>
        <v>236680948</v>
      </c>
      <c r="CP12" s="34">
        <f t="shared" si="3"/>
        <v>0</v>
      </c>
      <c r="CQ12" s="38">
        <f t="shared" si="3"/>
        <v>0</v>
      </c>
      <c r="CR12" s="34">
        <f t="shared" si="3"/>
        <v>0</v>
      </c>
      <c r="CS12" s="39">
        <f t="shared" si="3"/>
        <v>0</v>
      </c>
      <c r="CT12" s="34">
        <f t="shared" si="3"/>
        <v>2389158551</v>
      </c>
      <c r="CU12" s="38">
        <f t="shared" si="3"/>
        <v>22262365</v>
      </c>
      <c r="CV12" s="38">
        <f t="shared" si="3"/>
        <v>79655197</v>
      </c>
      <c r="CW12" s="38">
        <f t="shared" si="3"/>
        <v>2491076113</v>
      </c>
      <c r="CX12" s="34">
        <f t="shared" si="3"/>
        <v>0</v>
      </c>
      <c r="CY12" s="38">
        <f t="shared" si="3"/>
        <v>0</v>
      </c>
      <c r="CZ12" s="34">
        <f t="shared" si="3"/>
        <v>0</v>
      </c>
      <c r="DA12" s="39">
        <f t="shared" si="3"/>
        <v>0</v>
      </c>
    </row>
    <row r="13" spans="1:105" ht="12.75" customHeight="1">
      <c r="A13" s="19"/>
      <c r="B13" s="31"/>
      <c r="C13" s="15"/>
      <c r="D13" s="15"/>
      <c r="E13" s="16"/>
      <c r="F13" s="15"/>
      <c r="G13" s="16"/>
      <c r="H13" s="16"/>
      <c r="I13" s="16"/>
      <c r="J13" s="31"/>
      <c r="K13" s="15"/>
      <c r="L13" s="15"/>
      <c r="M13" s="16"/>
      <c r="N13" s="15"/>
      <c r="O13" s="16"/>
      <c r="P13" s="16"/>
      <c r="Q13" s="16"/>
      <c r="R13" s="31"/>
      <c r="S13" s="15"/>
      <c r="T13" s="15"/>
      <c r="U13" s="16"/>
      <c r="V13" s="15"/>
      <c r="W13" s="16"/>
      <c r="X13" s="16"/>
      <c r="Y13" s="16"/>
      <c r="Z13" s="31"/>
      <c r="AA13" s="15"/>
      <c r="AB13" s="15"/>
      <c r="AC13" s="16"/>
      <c r="AD13" s="15"/>
      <c r="AE13" s="16"/>
      <c r="AF13" s="16"/>
      <c r="AG13" s="16"/>
      <c r="AH13" s="31"/>
      <c r="AI13" s="15"/>
      <c r="AJ13" s="15"/>
      <c r="AK13" s="16"/>
      <c r="AL13" s="15"/>
      <c r="AM13" s="16"/>
      <c r="AN13" s="16"/>
      <c r="AO13" s="16"/>
      <c r="AP13" s="31"/>
      <c r="AQ13" s="15"/>
      <c r="AR13" s="15"/>
      <c r="AS13" s="16"/>
      <c r="AT13" s="15"/>
      <c r="AU13" s="16"/>
      <c r="AV13" s="16"/>
      <c r="AW13" s="16"/>
      <c r="AX13" s="31"/>
      <c r="AY13" s="15"/>
      <c r="AZ13" s="15"/>
      <c r="BA13" s="16"/>
      <c r="BB13" s="15"/>
      <c r="BC13" s="16"/>
      <c r="BD13" s="16"/>
      <c r="BE13" s="16"/>
      <c r="BF13" s="31"/>
      <c r="BG13" s="15"/>
      <c r="BH13" s="15"/>
      <c r="BI13" s="16"/>
      <c r="BJ13" s="15"/>
      <c r="BK13" s="16"/>
      <c r="BL13" s="16"/>
      <c r="BM13" s="16"/>
      <c r="BN13" s="31"/>
      <c r="BO13" s="15"/>
      <c r="BP13" s="15"/>
      <c r="BQ13" s="16"/>
      <c r="BR13" s="15"/>
      <c r="BS13" s="16"/>
      <c r="BT13" s="16"/>
      <c r="BU13" s="16"/>
      <c r="BV13" s="31"/>
      <c r="BW13" s="15"/>
      <c r="BX13" s="15"/>
      <c r="BY13" s="16"/>
      <c r="BZ13" s="15"/>
      <c r="CA13" s="16"/>
      <c r="CB13" s="16"/>
      <c r="CC13" s="16"/>
      <c r="CD13" s="31"/>
      <c r="CE13" s="15"/>
      <c r="CF13" s="15"/>
      <c r="CG13" s="16"/>
      <c r="CH13" s="15"/>
      <c r="CI13" s="16"/>
      <c r="CJ13" s="16"/>
      <c r="CK13" s="16"/>
      <c r="CL13" s="31"/>
      <c r="CM13" s="15"/>
      <c r="CN13" s="15"/>
      <c r="CO13" s="16"/>
      <c r="CP13" s="15"/>
      <c r="CQ13" s="16"/>
      <c r="CR13" s="16"/>
      <c r="CS13" s="16"/>
      <c r="CT13" s="31"/>
      <c r="CU13" s="15"/>
      <c r="CV13" s="15"/>
      <c r="CW13" s="16"/>
      <c r="CX13" s="15"/>
      <c r="CY13" s="16"/>
      <c r="CZ13" s="16"/>
      <c r="DA13" s="16"/>
    </row>
    <row r="14" spans="1:105" ht="12.75" customHeight="1">
      <c r="A14" s="19" t="s">
        <v>28</v>
      </c>
      <c r="B14" s="31">
        <v>36350955</v>
      </c>
      <c r="C14" s="15">
        <v>34720</v>
      </c>
      <c r="D14" s="15">
        <v>74381</v>
      </c>
      <c r="E14" s="16">
        <v>36460056</v>
      </c>
      <c r="F14" s="15">
        <v>0</v>
      </c>
      <c r="G14" s="16">
        <v>0</v>
      </c>
      <c r="H14" s="16"/>
      <c r="I14" s="16"/>
      <c r="J14" s="31">
        <v>35608458</v>
      </c>
      <c r="K14" s="15">
        <v>32965</v>
      </c>
      <c r="L14" s="15">
        <v>73484</v>
      </c>
      <c r="M14" s="16">
        <v>35714907</v>
      </c>
      <c r="N14" s="15">
        <v>0</v>
      </c>
      <c r="O14" s="16">
        <v>0</v>
      </c>
      <c r="P14" s="16"/>
      <c r="Q14" s="16"/>
      <c r="R14" s="31">
        <v>34248790</v>
      </c>
      <c r="S14" s="15">
        <v>6456</v>
      </c>
      <c r="T14" s="15">
        <v>44354</v>
      </c>
      <c r="U14" s="16">
        <v>34299600</v>
      </c>
      <c r="V14" s="15">
        <v>0</v>
      </c>
      <c r="W14" s="16">
        <v>0</v>
      </c>
      <c r="X14" s="16"/>
      <c r="Y14" s="16"/>
      <c r="Z14" s="31">
        <v>31788133</v>
      </c>
      <c r="AA14" s="15">
        <v>21539</v>
      </c>
      <c r="AB14" s="15">
        <v>76847</v>
      </c>
      <c r="AC14" s="16">
        <v>31886519</v>
      </c>
      <c r="AD14" s="15">
        <v>0</v>
      </c>
      <c r="AE14" s="16">
        <v>0</v>
      </c>
      <c r="AF14" s="16"/>
      <c r="AG14" s="16"/>
      <c r="AH14" s="31">
        <v>30417407</v>
      </c>
      <c r="AI14" s="15">
        <v>11804</v>
      </c>
      <c r="AJ14" s="15">
        <v>78962</v>
      </c>
      <c r="AK14" s="16">
        <v>30508173</v>
      </c>
      <c r="AL14" s="15">
        <v>0</v>
      </c>
      <c r="AM14" s="16">
        <v>0</v>
      </c>
      <c r="AN14" s="16"/>
      <c r="AO14" s="16"/>
      <c r="AP14" s="31">
        <v>30966482</v>
      </c>
      <c r="AQ14" s="15">
        <v>12171</v>
      </c>
      <c r="AR14" s="15">
        <v>80621</v>
      </c>
      <c r="AS14" s="16">
        <v>31059274</v>
      </c>
      <c r="AT14" s="15">
        <v>0</v>
      </c>
      <c r="AU14" s="16">
        <v>0</v>
      </c>
      <c r="AV14" s="16"/>
      <c r="AW14" s="16"/>
      <c r="AX14" s="31">
        <v>33670044</v>
      </c>
      <c r="AY14" s="15">
        <v>12130</v>
      </c>
      <c r="AZ14" s="15">
        <v>83587</v>
      </c>
      <c r="BA14" s="16">
        <v>33765761</v>
      </c>
      <c r="BB14" s="15">
        <v>0</v>
      </c>
      <c r="BC14" s="16">
        <v>0</v>
      </c>
      <c r="BD14" s="16"/>
      <c r="BE14" s="16"/>
      <c r="BF14" s="31">
        <v>36617197</v>
      </c>
      <c r="BG14" s="15">
        <v>12843</v>
      </c>
      <c r="BH14" s="15">
        <v>86930</v>
      </c>
      <c r="BI14" s="16">
        <v>36716970</v>
      </c>
      <c r="BJ14" s="15">
        <v>0</v>
      </c>
      <c r="BK14" s="16">
        <v>0</v>
      </c>
      <c r="BL14" s="16"/>
      <c r="BM14" s="16"/>
      <c r="BN14" s="31">
        <v>33391669</v>
      </c>
      <c r="BO14" s="15">
        <v>12802</v>
      </c>
      <c r="BP14" s="15">
        <v>81092</v>
      </c>
      <c r="BQ14" s="16">
        <v>33485563</v>
      </c>
      <c r="BR14" s="15">
        <v>0</v>
      </c>
      <c r="BS14" s="16">
        <v>0</v>
      </c>
      <c r="BT14" s="16"/>
      <c r="BU14" s="16"/>
      <c r="BV14" s="31">
        <v>30483219</v>
      </c>
      <c r="BW14" s="15">
        <v>13633</v>
      </c>
      <c r="BX14" s="15">
        <v>84265</v>
      </c>
      <c r="BY14" s="16">
        <v>30581117</v>
      </c>
      <c r="BZ14" s="15">
        <v>0</v>
      </c>
      <c r="CA14" s="16">
        <v>0</v>
      </c>
      <c r="CB14" s="16"/>
      <c r="CC14" s="16"/>
      <c r="CD14" s="31">
        <v>30702772</v>
      </c>
      <c r="CE14" s="15">
        <v>13875</v>
      </c>
      <c r="CF14" s="15">
        <v>106240</v>
      </c>
      <c r="CG14" s="16">
        <v>30822887</v>
      </c>
      <c r="CH14" s="15">
        <v>0</v>
      </c>
      <c r="CI14" s="16">
        <v>0</v>
      </c>
      <c r="CJ14" s="16"/>
      <c r="CK14" s="16"/>
      <c r="CL14" s="31">
        <v>35431112</v>
      </c>
      <c r="CM14" s="15">
        <v>24953</v>
      </c>
      <c r="CN14" s="15">
        <v>119673</v>
      </c>
      <c r="CO14" s="16">
        <v>35575738</v>
      </c>
      <c r="CP14" s="15">
        <v>0</v>
      </c>
      <c r="CQ14" s="16">
        <v>0</v>
      </c>
      <c r="CR14" s="16"/>
      <c r="CS14" s="16"/>
      <c r="CT14" s="31">
        <f t="shared" si="0"/>
        <v>399676238</v>
      </c>
      <c r="CU14" s="15">
        <f t="shared" si="0"/>
        <v>209891</v>
      </c>
      <c r="CV14" s="15">
        <f t="shared" si="0"/>
        <v>990436</v>
      </c>
      <c r="CW14" s="16">
        <f t="shared" si="0"/>
        <v>400876565</v>
      </c>
      <c r="CX14" s="15">
        <f t="shared" si="0"/>
        <v>0</v>
      </c>
      <c r="CY14" s="16">
        <f t="shared" si="0"/>
        <v>0</v>
      </c>
      <c r="CZ14" s="16">
        <f t="shared" si="0"/>
        <v>0</v>
      </c>
      <c r="DA14" s="16">
        <f t="shared" si="0"/>
        <v>0</v>
      </c>
    </row>
    <row r="15" spans="1:105" ht="12.75" customHeight="1">
      <c r="A15" s="19" t="s">
        <v>26</v>
      </c>
      <c r="B15" s="31">
        <v>2096300</v>
      </c>
      <c r="C15" s="15">
        <v>0</v>
      </c>
      <c r="D15" s="15">
        <v>0</v>
      </c>
      <c r="E15" s="16">
        <v>2096300</v>
      </c>
      <c r="F15" s="15">
        <v>0</v>
      </c>
      <c r="G15" s="16">
        <v>0</v>
      </c>
      <c r="H15" s="16"/>
      <c r="I15" s="16"/>
      <c r="J15" s="31">
        <v>2108655</v>
      </c>
      <c r="K15" s="15">
        <v>0</v>
      </c>
      <c r="L15" s="15">
        <v>0</v>
      </c>
      <c r="M15" s="16">
        <v>2108655</v>
      </c>
      <c r="N15" s="15">
        <v>0</v>
      </c>
      <c r="O15" s="16">
        <v>0</v>
      </c>
      <c r="P15" s="16"/>
      <c r="Q15" s="16"/>
      <c r="R15" s="31">
        <v>2100392</v>
      </c>
      <c r="S15" s="15">
        <v>0</v>
      </c>
      <c r="T15" s="15">
        <v>0</v>
      </c>
      <c r="U15" s="16">
        <v>2100392</v>
      </c>
      <c r="V15" s="15">
        <v>0</v>
      </c>
      <c r="W15" s="16">
        <v>0</v>
      </c>
      <c r="X15" s="16"/>
      <c r="Y15" s="16"/>
      <c r="Z15" s="31">
        <v>2093071</v>
      </c>
      <c r="AA15" s="15">
        <v>0</v>
      </c>
      <c r="AB15" s="15">
        <v>0</v>
      </c>
      <c r="AC15" s="16">
        <v>2093071</v>
      </c>
      <c r="AD15" s="15">
        <v>0</v>
      </c>
      <c r="AE15" s="16">
        <v>0</v>
      </c>
      <c r="AF15" s="16"/>
      <c r="AG15" s="16"/>
      <c r="AH15" s="31">
        <v>2117279</v>
      </c>
      <c r="AI15" s="15">
        <v>0</v>
      </c>
      <c r="AJ15" s="15">
        <v>0</v>
      </c>
      <c r="AK15" s="16">
        <v>2117279</v>
      </c>
      <c r="AL15" s="15">
        <v>0</v>
      </c>
      <c r="AM15" s="16">
        <v>0</v>
      </c>
      <c r="AN15" s="16"/>
      <c r="AO15" s="16"/>
      <c r="AP15" s="31">
        <v>2099745</v>
      </c>
      <c r="AQ15" s="15">
        <v>0</v>
      </c>
      <c r="AR15" s="15">
        <v>0</v>
      </c>
      <c r="AS15" s="16">
        <v>2099745</v>
      </c>
      <c r="AT15" s="15">
        <v>0</v>
      </c>
      <c r="AU15" s="16">
        <v>0</v>
      </c>
      <c r="AV15" s="16"/>
      <c r="AW15" s="16"/>
      <c r="AX15" s="31">
        <v>2112388</v>
      </c>
      <c r="AY15" s="15">
        <v>0</v>
      </c>
      <c r="AZ15" s="15">
        <v>0</v>
      </c>
      <c r="BA15" s="16">
        <v>2112388</v>
      </c>
      <c r="BB15" s="15">
        <v>0</v>
      </c>
      <c r="BC15" s="16">
        <v>0</v>
      </c>
      <c r="BD15" s="16"/>
      <c r="BE15" s="16"/>
      <c r="BF15" s="31">
        <v>2102077</v>
      </c>
      <c r="BG15" s="15">
        <v>0</v>
      </c>
      <c r="BH15" s="15">
        <v>0</v>
      </c>
      <c r="BI15" s="16">
        <v>2102077</v>
      </c>
      <c r="BJ15" s="15">
        <v>0</v>
      </c>
      <c r="BK15" s="16">
        <v>0</v>
      </c>
      <c r="BL15" s="16"/>
      <c r="BM15" s="16"/>
      <c r="BN15" s="31">
        <v>2106376</v>
      </c>
      <c r="BO15" s="15">
        <v>0</v>
      </c>
      <c r="BP15" s="15">
        <v>0</v>
      </c>
      <c r="BQ15" s="16">
        <v>2106376</v>
      </c>
      <c r="BR15" s="15">
        <v>0</v>
      </c>
      <c r="BS15" s="16">
        <v>0</v>
      </c>
      <c r="BT15" s="16"/>
      <c r="BU15" s="16"/>
      <c r="BV15" s="31">
        <v>2108087</v>
      </c>
      <c r="BW15" s="15">
        <v>0</v>
      </c>
      <c r="BX15" s="15">
        <v>0</v>
      </c>
      <c r="BY15" s="16">
        <v>2108087</v>
      </c>
      <c r="BZ15" s="15">
        <v>0</v>
      </c>
      <c r="CA15" s="16">
        <v>0</v>
      </c>
      <c r="CB15" s="16"/>
      <c r="CC15" s="16"/>
      <c r="CD15" s="31">
        <v>2102876</v>
      </c>
      <c r="CE15" s="15">
        <v>0</v>
      </c>
      <c r="CF15" s="15">
        <v>0</v>
      </c>
      <c r="CG15" s="16">
        <v>2102876</v>
      </c>
      <c r="CH15" s="15">
        <v>0</v>
      </c>
      <c r="CI15" s="16">
        <v>0</v>
      </c>
      <c r="CJ15" s="16"/>
      <c r="CK15" s="16"/>
      <c r="CL15" s="31">
        <v>2130234</v>
      </c>
      <c r="CM15" s="15">
        <v>0</v>
      </c>
      <c r="CN15" s="15">
        <v>0</v>
      </c>
      <c r="CO15" s="16">
        <v>2130234</v>
      </c>
      <c r="CP15" s="15">
        <v>0</v>
      </c>
      <c r="CQ15" s="16">
        <v>0</v>
      </c>
      <c r="CR15" s="16"/>
      <c r="CS15" s="16"/>
      <c r="CT15" s="31">
        <f aca="true" t="shared" si="4" ref="CT15:DA15">+B15+J15+R15+Z15+AH15+AP15+AX15+BF15+BN15+BV15+CD15+CL15</f>
        <v>25277480</v>
      </c>
      <c r="CU15" s="15">
        <f t="shared" si="4"/>
        <v>0</v>
      </c>
      <c r="CV15" s="15">
        <f t="shared" si="4"/>
        <v>0</v>
      </c>
      <c r="CW15" s="16">
        <f t="shared" si="4"/>
        <v>25277480</v>
      </c>
      <c r="CX15" s="15">
        <f t="shared" si="4"/>
        <v>0</v>
      </c>
      <c r="CY15" s="16">
        <f t="shared" si="4"/>
        <v>0</v>
      </c>
      <c r="CZ15" s="16">
        <f t="shared" si="4"/>
        <v>0</v>
      </c>
      <c r="DA15" s="16">
        <f t="shared" si="4"/>
        <v>0</v>
      </c>
    </row>
    <row r="16" spans="1:105" ht="12.75" customHeight="1">
      <c r="A16" s="35" t="s">
        <v>29</v>
      </c>
      <c r="B16" s="34">
        <f>+B14+B12+B15</f>
        <v>279800624</v>
      </c>
      <c r="C16" s="38">
        <f aca="true" t="shared" si="5" ref="C16:BN16">+C14+C12+C15</f>
        <v>3881230</v>
      </c>
      <c r="D16" s="38">
        <f t="shared" si="5"/>
        <v>7578493</v>
      </c>
      <c r="E16" s="38">
        <f t="shared" si="5"/>
        <v>291260347</v>
      </c>
      <c r="F16" s="34">
        <f t="shared" si="5"/>
        <v>0</v>
      </c>
      <c r="G16" s="38">
        <f t="shared" si="5"/>
        <v>0</v>
      </c>
      <c r="H16" s="34">
        <f t="shared" si="5"/>
        <v>0</v>
      </c>
      <c r="I16" s="39">
        <f t="shared" si="5"/>
        <v>0</v>
      </c>
      <c r="J16" s="34">
        <f t="shared" si="5"/>
        <v>259599001</v>
      </c>
      <c r="K16" s="38">
        <f t="shared" si="5"/>
        <v>3482711</v>
      </c>
      <c r="L16" s="38">
        <f t="shared" si="5"/>
        <v>7335083</v>
      </c>
      <c r="M16" s="38">
        <f t="shared" si="5"/>
        <v>270416795</v>
      </c>
      <c r="N16" s="34">
        <f t="shared" si="5"/>
        <v>0</v>
      </c>
      <c r="O16" s="38">
        <f t="shared" si="5"/>
        <v>0</v>
      </c>
      <c r="P16" s="34">
        <f t="shared" si="5"/>
        <v>0</v>
      </c>
      <c r="Q16" s="39">
        <f t="shared" si="5"/>
        <v>0</v>
      </c>
      <c r="R16" s="34">
        <f t="shared" si="5"/>
        <v>247943358</v>
      </c>
      <c r="S16" s="38">
        <f t="shared" si="5"/>
        <v>3064157</v>
      </c>
      <c r="T16" s="38">
        <f t="shared" si="5"/>
        <v>6506171</v>
      </c>
      <c r="U16" s="38">
        <f t="shared" si="5"/>
        <v>257513686</v>
      </c>
      <c r="V16" s="34">
        <f t="shared" si="5"/>
        <v>0</v>
      </c>
      <c r="W16" s="38">
        <f t="shared" si="5"/>
        <v>0</v>
      </c>
      <c r="X16" s="34">
        <f t="shared" si="5"/>
        <v>0</v>
      </c>
      <c r="Y16" s="39">
        <f t="shared" si="5"/>
        <v>0</v>
      </c>
      <c r="Z16" s="34">
        <f t="shared" si="5"/>
        <v>229665885</v>
      </c>
      <c r="AA16" s="38">
        <f t="shared" si="5"/>
        <v>2027460</v>
      </c>
      <c r="AB16" s="38">
        <f t="shared" si="5"/>
        <v>6535759</v>
      </c>
      <c r="AC16" s="38">
        <f t="shared" si="5"/>
        <v>238229104</v>
      </c>
      <c r="AD16" s="34">
        <f t="shared" si="5"/>
        <v>0</v>
      </c>
      <c r="AE16" s="38">
        <f t="shared" si="5"/>
        <v>0</v>
      </c>
      <c r="AF16" s="34">
        <f t="shared" si="5"/>
        <v>0</v>
      </c>
      <c r="AG16" s="39">
        <f t="shared" si="5"/>
        <v>0</v>
      </c>
      <c r="AH16" s="34">
        <f t="shared" si="5"/>
        <v>216205240</v>
      </c>
      <c r="AI16" s="38">
        <f t="shared" si="5"/>
        <v>1047355</v>
      </c>
      <c r="AJ16" s="38">
        <f t="shared" si="5"/>
        <v>6349001</v>
      </c>
      <c r="AK16" s="38">
        <f t="shared" si="5"/>
        <v>223601596</v>
      </c>
      <c r="AL16" s="34">
        <f t="shared" si="5"/>
        <v>0</v>
      </c>
      <c r="AM16" s="38">
        <f t="shared" si="5"/>
        <v>0</v>
      </c>
      <c r="AN16" s="34">
        <f t="shared" si="5"/>
        <v>0</v>
      </c>
      <c r="AO16" s="39">
        <f t="shared" si="5"/>
        <v>0</v>
      </c>
      <c r="AP16" s="34">
        <f t="shared" si="5"/>
        <v>211085965</v>
      </c>
      <c r="AQ16" s="38">
        <f t="shared" si="5"/>
        <v>956599</v>
      </c>
      <c r="AR16" s="38">
        <f t="shared" si="5"/>
        <v>5585991</v>
      </c>
      <c r="AS16" s="38">
        <f t="shared" si="5"/>
        <v>217628555</v>
      </c>
      <c r="AT16" s="34">
        <f t="shared" si="5"/>
        <v>0</v>
      </c>
      <c r="AU16" s="38">
        <f t="shared" si="5"/>
        <v>0</v>
      </c>
      <c r="AV16" s="34">
        <f t="shared" si="5"/>
        <v>0</v>
      </c>
      <c r="AW16" s="39">
        <f t="shared" si="5"/>
        <v>0</v>
      </c>
      <c r="AX16" s="34">
        <f t="shared" si="5"/>
        <v>217748578</v>
      </c>
      <c r="AY16" s="38">
        <f t="shared" si="5"/>
        <v>997481</v>
      </c>
      <c r="AZ16" s="38">
        <f t="shared" si="5"/>
        <v>5235972</v>
      </c>
      <c r="BA16" s="38">
        <f t="shared" si="5"/>
        <v>223982031</v>
      </c>
      <c r="BB16" s="34">
        <f t="shared" si="5"/>
        <v>0</v>
      </c>
      <c r="BC16" s="38">
        <f t="shared" si="5"/>
        <v>0</v>
      </c>
      <c r="BD16" s="34">
        <f t="shared" si="5"/>
        <v>0</v>
      </c>
      <c r="BE16" s="39">
        <f t="shared" si="5"/>
        <v>0</v>
      </c>
      <c r="BF16" s="34">
        <f t="shared" si="5"/>
        <v>234373306</v>
      </c>
      <c r="BG16" s="38">
        <f t="shared" si="5"/>
        <v>1103796</v>
      </c>
      <c r="BH16" s="38">
        <f t="shared" si="5"/>
        <v>5452257</v>
      </c>
      <c r="BI16" s="38">
        <f t="shared" si="5"/>
        <v>240929359</v>
      </c>
      <c r="BJ16" s="34">
        <f t="shared" si="5"/>
        <v>0</v>
      </c>
      <c r="BK16" s="38">
        <f t="shared" si="5"/>
        <v>0</v>
      </c>
      <c r="BL16" s="34">
        <f t="shared" si="5"/>
        <v>0</v>
      </c>
      <c r="BM16" s="39">
        <f t="shared" si="5"/>
        <v>0</v>
      </c>
      <c r="BN16" s="34">
        <f t="shared" si="5"/>
        <v>224289469</v>
      </c>
      <c r="BO16" s="38">
        <f aca="true" t="shared" si="6" ref="BO16:DA16">+BO14+BO12+BO15</f>
        <v>970332</v>
      </c>
      <c r="BP16" s="38">
        <f t="shared" si="6"/>
        <v>5367855</v>
      </c>
      <c r="BQ16" s="38">
        <f t="shared" si="6"/>
        <v>230627656</v>
      </c>
      <c r="BR16" s="34">
        <f t="shared" si="6"/>
        <v>0</v>
      </c>
      <c r="BS16" s="38">
        <f t="shared" si="6"/>
        <v>0</v>
      </c>
      <c r="BT16" s="34">
        <f t="shared" si="6"/>
        <v>0</v>
      </c>
      <c r="BU16" s="39">
        <f t="shared" si="6"/>
        <v>0</v>
      </c>
      <c r="BV16" s="34">
        <f t="shared" si="6"/>
        <v>212536183</v>
      </c>
      <c r="BW16" s="38">
        <f t="shared" si="6"/>
        <v>925996</v>
      </c>
      <c r="BX16" s="38">
        <f t="shared" si="6"/>
        <v>5504655</v>
      </c>
      <c r="BY16" s="38">
        <f t="shared" si="6"/>
        <v>218966834</v>
      </c>
      <c r="BZ16" s="34">
        <f t="shared" si="6"/>
        <v>0</v>
      </c>
      <c r="CA16" s="38">
        <f t="shared" si="6"/>
        <v>0</v>
      </c>
      <c r="CB16" s="34">
        <f t="shared" si="6"/>
        <v>0</v>
      </c>
      <c r="CC16" s="39">
        <f t="shared" si="6"/>
        <v>0</v>
      </c>
      <c r="CD16" s="34">
        <f t="shared" si="6"/>
        <v>220410329</v>
      </c>
      <c r="CE16" s="38">
        <f t="shared" si="6"/>
        <v>1241559</v>
      </c>
      <c r="CF16" s="38">
        <f t="shared" si="6"/>
        <v>8035387</v>
      </c>
      <c r="CG16" s="38">
        <f t="shared" si="6"/>
        <v>229687275</v>
      </c>
      <c r="CH16" s="34">
        <f t="shared" si="6"/>
        <v>0</v>
      </c>
      <c r="CI16" s="38">
        <f t="shared" si="6"/>
        <v>0</v>
      </c>
      <c r="CJ16" s="34">
        <f t="shared" si="6"/>
        <v>0</v>
      </c>
      <c r="CK16" s="39">
        <f t="shared" si="6"/>
        <v>0</v>
      </c>
      <c r="CL16" s="34">
        <f t="shared" si="6"/>
        <v>260454331</v>
      </c>
      <c r="CM16" s="38">
        <f t="shared" si="6"/>
        <v>2773580</v>
      </c>
      <c r="CN16" s="38">
        <f t="shared" si="6"/>
        <v>11159009</v>
      </c>
      <c r="CO16" s="38">
        <f t="shared" si="6"/>
        <v>274386920</v>
      </c>
      <c r="CP16" s="34">
        <f t="shared" si="6"/>
        <v>0</v>
      </c>
      <c r="CQ16" s="38">
        <f t="shared" si="6"/>
        <v>0</v>
      </c>
      <c r="CR16" s="34">
        <f t="shared" si="6"/>
        <v>0</v>
      </c>
      <c r="CS16" s="39">
        <f t="shared" si="6"/>
        <v>0</v>
      </c>
      <c r="CT16" s="34">
        <f t="shared" si="6"/>
        <v>2814112269</v>
      </c>
      <c r="CU16" s="38">
        <f t="shared" si="6"/>
        <v>22472256</v>
      </c>
      <c r="CV16" s="38">
        <f t="shared" si="6"/>
        <v>80645633</v>
      </c>
      <c r="CW16" s="38">
        <f t="shared" si="6"/>
        <v>2917230158</v>
      </c>
      <c r="CX16" s="34">
        <f t="shared" si="6"/>
        <v>0</v>
      </c>
      <c r="CY16" s="38">
        <f t="shared" si="6"/>
        <v>0</v>
      </c>
      <c r="CZ16" s="34">
        <f t="shared" si="6"/>
        <v>0</v>
      </c>
      <c r="DA16" s="39">
        <f t="shared" si="6"/>
        <v>0</v>
      </c>
    </row>
    <row r="17" spans="1:105" ht="12.75" customHeight="1">
      <c r="A17" s="19"/>
      <c r="B17" s="31"/>
      <c r="C17" s="15"/>
      <c r="D17" s="15"/>
      <c r="E17" s="16"/>
      <c r="F17" s="15"/>
      <c r="G17" s="16"/>
      <c r="H17" s="16"/>
      <c r="I17" s="16"/>
      <c r="J17" s="31"/>
      <c r="K17" s="15"/>
      <c r="L17" s="15"/>
      <c r="M17" s="16"/>
      <c r="N17" s="15"/>
      <c r="O17" s="16"/>
      <c r="P17" s="16"/>
      <c r="Q17" s="16"/>
      <c r="R17" s="31"/>
      <c r="S17" s="15"/>
      <c r="T17" s="15"/>
      <c r="U17" s="16"/>
      <c r="V17" s="15"/>
      <c r="W17" s="16"/>
      <c r="X17" s="16"/>
      <c r="Y17" s="16"/>
      <c r="Z17" s="31"/>
      <c r="AA17" s="15"/>
      <c r="AB17" s="15"/>
      <c r="AC17" s="16"/>
      <c r="AD17" s="15"/>
      <c r="AE17" s="16"/>
      <c r="AF17" s="16"/>
      <c r="AG17" s="16"/>
      <c r="AH17" s="31"/>
      <c r="AI17" s="15"/>
      <c r="AJ17" s="15"/>
      <c r="AK17" s="16"/>
      <c r="AL17" s="15"/>
      <c r="AM17" s="16"/>
      <c r="AN17" s="16"/>
      <c r="AO17" s="16"/>
      <c r="AP17" s="31"/>
      <c r="AQ17" s="15"/>
      <c r="AR17" s="15"/>
      <c r="AS17" s="16"/>
      <c r="AT17" s="15"/>
      <c r="AU17" s="16"/>
      <c r="AV17" s="16"/>
      <c r="AW17" s="16"/>
      <c r="AX17" s="31"/>
      <c r="AY17" s="15"/>
      <c r="AZ17" s="15"/>
      <c r="BA17" s="16"/>
      <c r="BB17" s="15"/>
      <c r="BC17" s="16"/>
      <c r="BD17" s="16"/>
      <c r="BE17" s="16"/>
      <c r="BF17" s="31"/>
      <c r="BG17" s="15"/>
      <c r="BH17" s="15"/>
      <c r="BI17" s="16"/>
      <c r="BJ17" s="15"/>
      <c r="BK17" s="16"/>
      <c r="BL17" s="16"/>
      <c r="BM17" s="16"/>
      <c r="BN17" s="31"/>
      <c r="BO17" s="15"/>
      <c r="BP17" s="15"/>
      <c r="BQ17" s="16"/>
      <c r="BR17" s="15"/>
      <c r="BS17" s="16"/>
      <c r="BT17" s="16"/>
      <c r="BU17" s="16"/>
      <c r="BV17" s="31"/>
      <c r="BW17" s="15"/>
      <c r="BX17" s="15"/>
      <c r="BY17" s="16"/>
      <c r="BZ17" s="15"/>
      <c r="CA17" s="16"/>
      <c r="CB17" s="16"/>
      <c r="CC17" s="16"/>
      <c r="CD17" s="31"/>
      <c r="CE17" s="15"/>
      <c r="CF17" s="15"/>
      <c r="CG17" s="16"/>
      <c r="CH17" s="15"/>
      <c r="CI17" s="16"/>
      <c r="CJ17" s="16"/>
      <c r="CK17" s="16"/>
      <c r="CL17" s="31"/>
      <c r="CM17" s="15"/>
      <c r="CN17" s="15"/>
      <c r="CO17" s="16"/>
      <c r="CP17" s="15"/>
      <c r="CQ17" s="16"/>
      <c r="CR17" s="16"/>
      <c r="CS17" s="16"/>
      <c r="CT17" s="31"/>
      <c r="CU17" s="15"/>
      <c r="CV17" s="15"/>
      <c r="CW17" s="16"/>
      <c r="CX17" s="15"/>
      <c r="CY17" s="16"/>
      <c r="CZ17" s="16"/>
      <c r="DA17" s="16"/>
    </row>
    <row r="18" spans="1:105" ht="12.75" customHeight="1">
      <c r="A18" s="19" t="s">
        <v>30</v>
      </c>
      <c r="B18" s="31">
        <v>122446153</v>
      </c>
      <c r="C18" s="15">
        <v>223844</v>
      </c>
      <c r="D18" s="15">
        <v>465041</v>
      </c>
      <c r="E18" s="16">
        <v>123135038</v>
      </c>
      <c r="F18" s="15">
        <v>387395</v>
      </c>
      <c r="G18" s="16">
        <v>2813</v>
      </c>
      <c r="H18" s="16">
        <f>73514+301337+209+2447</f>
        <v>377507</v>
      </c>
      <c r="I18" s="16">
        <f>9031+354</f>
        <v>9385</v>
      </c>
      <c r="J18" s="31">
        <v>119190708</v>
      </c>
      <c r="K18" s="15">
        <v>216347</v>
      </c>
      <c r="L18" s="15">
        <v>464399</v>
      </c>
      <c r="M18" s="16">
        <v>119871454</v>
      </c>
      <c r="N18" s="15">
        <v>388843</v>
      </c>
      <c r="O18" s="16">
        <v>2766</v>
      </c>
      <c r="P18" s="16">
        <f>72775+304943+161+2536</f>
        <v>380415</v>
      </c>
      <c r="Q18" s="16">
        <f>9037+195</f>
        <v>9232</v>
      </c>
      <c r="R18" s="31">
        <v>116742964</v>
      </c>
      <c r="S18" s="15">
        <v>193595</v>
      </c>
      <c r="T18" s="15">
        <v>389551</v>
      </c>
      <c r="U18" s="16">
        <v>117326110</v>
      </c>
      <c r="V18" s="15">
        <v>370957</v>
      </c>
      <c r="W18" s="16">
        <v>2497</v>
      </c>
      <c r="X18" s="16">
        <f>71633+293526+136+2202</f>
        <v>367497</v>
      </c>
      <c r="Y18" s="16">
        <f>9151+186</f>
        <v>9337</v>
      </c>
      <c r="Z18" s="31">
        <v>108314108</v>
      </c>
      <c r="AA18" s="15">
        <v>164145</v>
      </c>
      <c r="AB18" s="15">
        <v>435402</v>
      </c>
      <c r="AC18" s="16">
        <v>108913655</v>
      </c>
      <c r="AD18" s="15">
        <v>376409</v>
      </c>
      <c r="AE18" s="16">
        <v>2850</v>
      </c>
      <c r="AF18" s="16">
        <f>72435+291302+178+2751</f>
        <v>366666</v>
      </c>
      <c r="AG18" s="16">
        <f>9360+135</f>
        <v>9495</v>
      </c>
      <c r="AH18" s="31">
        <v>108135350</v>
      </c>
      <c r="AI18" s="15">
        <v>269263</v>
      </c>
      <c r="AJ18" s="15">
        <v>816207</v>
      </c>
      <c r="AK18" s="16">
        <v>109220820</v>
      </c>
      <c r="AL18" s="15">
        <v>389447</v>
      </c>
      <c r="AM18" s="16">
        <v>5214</v>
      </c>
      <c r="AN18" s="16">
        <f>77548+291952+316+4549</f>
        <v>374365</v>
      </c>
      <c r="AO18" s="16">
        <f>9420+272</f>
        <v>9692</v>
      </c>
      <c r="AP18" s="31">
        <v>113953555</v>
      </c>
      <c r="AQ18" s="15">
        <v>300429</v>
      </c>
      <c r="AR18" s="15">
        <v>981179</v>
      </c>
      <c r="AS18" s="16">
        <v>115235163</v>
      </c>
      <c r="AT18" s="15">
        <v>421122</v>
      </c>
      <c r="AU18" s="16">
        <v>5662</v>
      </c>
      <c r="AV18" s="16">
        <f>85990+312398+351+5377</f>
        <v>404116</v>
      </c>
      <c r="AW18" s="16">
        <f>10254+339</f>
        <v>10593</v>
      </c>
      <c r="AX18" s="31">
        <v>118237980</v>
      </c>
      <c r="AY18" s="15">
        <v>322982</v>
      </c>
      <c r="AZ18" s="15">
        <v>1106683</v>
      </c>
      <c r="BA18" s="16">
        <v>119667645</v>
      </c>
      <c r="BB18" s="15">
        <v>426647</v>
      </c>
      <c r="BC18" s="16">
        <v>6125</v>
      </c>
      <c r="BD18" s="16">
        <f>90824+311850+326+5626</f>
        <v>408626</v>
      </c>
      <c r="BE18" s="16">
        <f>10335+519</f>
        <v>10854</v>
      </c>
      <c r="BF18" s="31">
        <v>128823187</v>
      </c>
      <c r="BG18" s="15">
        <v>360613</v>
      </c>
      <c r="BH18" s="15">
        <v>1146934</v>
      </c>
      <c r="BI18" s="16">
        <v>130330734</v>
      </c>
      <c r="BJ18" s="15">
        <v>425604</v>
      </c>
      <c r="BK18" s="16">
        <v>6252</v>
      </c>
      <c r="BL18" s="16">
        <f>90535+307487+274+5674</f>
        <v>403970</v>
      </c>
      <c r="BM18" s="16">
        <f>10266+498</f>
        <v>10764</v>
      </c>
      <c r="BN18" s="31">
        <v>120233146</v>
      </c>
      <c r="BO18" s="15">
        <v>323762</v>
      </c>
      <c r="BP18" s="15">
        <v>1080289</v>
      </c>
      <c r="BQ18" s="16">
        <v>121637197</v>
      </c>
      <c r="BR18" s="15">
        <v>425192</v>
      </c>
      <c r="BS18" s="16">
        <v>5974</v>
      </c>
      <c r="BT18" s="16">
        <f>90238+310377+262+5652</f>
        <v>406529</v>
      </c>
      <c r="BU18" s="16">
        <f>10447+468</f>
        <v>10915</v>
      </c>
      <c r="BV18" s="31">
        <v>111681938</v>
      </c>
      <c r="BW18" s="15">
        <v>301306</v>
      </c>
      <c r="BX18" s="15">
        <v>1070997</v>
      </c>
      <c r="BY18" s="16">
        <v>113054241</v>
      </c>
      <c r="BZ18" s="15">
        <v>406714</v>
      </c>
      <c r="CA18" s="16">
        <v>5648</v>
      </c>
      <c r="CB18" s="16">
        <f>83019+302586+224+5456</f>
        <v>391285</v>
      </c>
      <c r="CC18" s="16">
        <f>10337+378</f>
        <v>10715</v>
      </c>
      <c r="CD18" s="31">
        <v>106478070</v>
      </c>
      <c r="CE18" s="15">
        <v>320068</v>
      </c>
      <c r="CF18" s="15">
        <v>1195744</v>
      </c>
      <c r="CG18" s="16">
        <v>107993882</v>
      </c>
      <c r="CH18" s="15">
        <v>384578</v>
      </c>
      <c r="CI18" s="16">
        <v>6129</v>
      </c>
      <c r="CJ18" s="16">
        <f>72972+293087+241+5952</f>
        <v>372252</v>
      </c>
      <c r="CK18" s="16">
        <f>9597+419</f>
        <v>10016</v>
      </c>
      <c r="CL18" s="31">
        <v>114661945</v>
      </c>
      <c r="CM18" s="15">
        <v>441761</v>
      </c>
      <c r="CN18" s="15">
        <v>1203945</v>
      </c>
      <c r="CO18" s="16">
        <v>116307651</v>
      </c>
      <c r="CP18" s="15">
        <v>367258</v>
      </c>
      <c r="CQ18" s="16">
        <v>6067</v>
      </c>
      <c r="CR18" s="16">
        <f>69418+283941+196+5254</f>
        <v>358809</v>
      </c>
      <c r="CS18" s="16">
        <f>8765+264</f>
        <v>9029</v>
      </c>
      <c r="CT18" s="31">
        <f t="shared" si="0"/>
        <v>1388899104</v>
      </c>
      <c r="CU18" s="15">
        <f t="shared" si="0"/>
        <v>3438115</v>
      </c>
      <c r="CV18" s="15">
        <f t="shared" si="0"/>
        <v>10356371</v>
      </c>
      <c r="CW18" s="16">
        <f t="shared" si="0"/>
        <v>1402693590</v>
      </c>
      <c r="CX18" s="15">
        <f t="shared" si="0"/>
        <v>4770166</v>
      </c>
      <c r="CY18" s="16">
        <f t="shared" si="0"/>
        <v>57997</v>
      </c>
      <c r="CZ18" s="16">
        <f t="shared" si="0"/>
        <v>4612037</v>
      </c>
      <c r="DA18" s="16">
        <f t="shared" si="0"/>
        <v>120027</v>
      </c>
    </row>
    <row r="19" spans="1:105" ht="12.75" customHeight="1">
      <c r="A19" s="19" t="s">
        <v>31</v>
      </c>
      <c r="B19" s="31">
        <v>5126605</v>
      </c>
      <c r="C19" s="15">
        <v>162085</v>
      </c>
      <c r="D19" s="15">
        <v>285708</v>
      </c>
      <c r="E19" s="16">
        <v>5574398</v>
      </c>
      <c r="F19" s="15">
        <v>16295</v>
      </c>
      <c r="G19" s="16">
        <v>2452</v>
      </c>
      <c r="H19" s="16">
        <f>591+12489+10+2834</f>
        <v>15924</v>
      </c>
      <c r="I19" s="16">
        <f>2606+2180</f>
        <v>4786</v>
      </c>
      <c r="J19" s="31">
        <v>5101027</v>
      </c>
      <c r="K19" s="15">
        <v>138180</v>
      </c>
      <c r="L19" s="15">
        <v>205187</v>
      </c>
      <c r="M19" s="16">
        <v>5444394</v>
      </c>
      <c r="N19" s="15">
        <v>16856</v>
      </c>
      <c r="O19" s="16">
        <v>2702</v>
      </c>
      <c r="P19" s="16">
        <f>531+12791+9+2714</f>
        <v>16045</v>
      </c>
      <c r="Q19" s="16">
        <f>2467+2345</f>
        <v>4812</v>
      </c>
      <c r="R19" s="31">
        <v>5083535</v>
      </c>
      <c r="S19" s="15">
        <v>110234</v>
      </c>
      <c r="T19" s="15">
        <v>157281</v>
      </c>
      <c r="U19" s="16">
        <v>5351050</v>
      </c>
      <c r="V19" s="15">
        <v>16417</v>
      </c>
      <c r="W19" s="16">
        <v>2012</v>
      </c>
      <c r="X19" s="16">
        <f>509+13434+11+2072</f>
        <v>16026</v>
      </c>
      <c r="Y19" s="16">
        <f>1759+1055</f>
        <v>2814</v>
      </c>
      <c r="Z19" s="31">
        <v>4601282</v>
      </c>
      <c r="AA19" s="15">
        <v>90906</v>
      </c>
      <c r="AB19" s="15">
        <v>148178</v>
      </c>
      <c r="AC19" s="16">
        <v>4840366</v>
      </c>
      <c r="AD19" s="15">
        <v>15308</v>
      </c>
      <c r="AE19" s="16">
        <v>1597</v>
      </c>
      <c r="AF19" s="16">
        <f>474+12553-71+1812</f>
        <v>14768</v>
      </c>
      <c r="AG19" s="16">
        <f>1826+1160</f>
        <v>2986</v>
      </c>
      <c r="AH19" s="31">
        <v>4687781</v>
      </c>
      <c r="AI19" s="15">
        <v>45750</v>
      </c>
      <c r="AJ19" s="15">
        <v>105474</v>
      </c>
      <c r="AK19" s="16">
        <v>4839005</v>
      </c>
      <c r="AL19" s="15">
        <v>16098</v>
      </c>
      <c r="AM19" s="16">
        <v>1101</v>
      </c>
      <c r="AN19" s="16">
        <f>758+13049+63+1087</f>
        <v>14957</v>
      </c>
      <c r="AO19" s="16">
        <f>2047+789</f>
        <v>2836</v>
      </c>
      <c r="AP19" s="31">
        <v>4672223</v>
      </c>
      <c r="AQ19" s="15">
        <v>49667</v>
      </c>
      <c r="AR19" s="15">
        <v>220374</v>
      </c>
      <c r="AS19" s="16">
        <v>4942264</v>
      </c>
      <c r="AT19" s="15">
        <v>17184</v>
      </c>
      <c r="AU19" s="16">
        <v>1474</v>
      </c>
      <c r="AV19" s="16">
        <f>1241+13282+121+1511</f>
        <v>16155</v>
      </c>
      <c r="AW19" s="16">
        <f>1997+429</f>
        <v>2426</v>
      </c>
      <c r="AX19" s="31">
        <v>4296915</v>
      </c>
      <c r="AY19" s="15">
        <v>77742</v>
      </c>
      <c r="AZ19" s="15">
        <v>274110</v>
      </c>
      <c r="BA19" s="16">
        <v>4648767</v>
      </c>
      <c r="BB19" s="15">
        <v>16408</v>
      </c>
      <c r="BC19" s="16">
        <v>1796</v>
      </c>
      <c r="BD19" s="16">
        <f>1229+12069+254+1753</f>
        <v>15305</v>
      </c>
      <c r="BE19" s="16">
        <f>2379+655</f>
        <v>3034</v>
      </c>
      <c r="BF19" s="31">
        <v>3793553</v>
      </c>
      <c r="BG19" s="15">
        <v>86508</v>
      </c>
      <c r="BH19" s="15">
        <v>283044</v>
      </c>
      <c r="BI19" s="16">
        <v>4163105</v>
      </c>
      <c r="BJ19" s="15">
        <v>14126</v>
      </c>
      <c r="BK19" s="16">
        <v>1621</v>
      </c>
      <c r="BL19" s="16">
        <f>1453+10128+214+1556</f>
        <v>13351</v>
      </c>
      <c r="BM19" s="16">
        <f>1394+837</f>
        <v>2231</v>
      </c>
      <c r="BN19" s="31">
        <v>3664035</v>
      </c>
      <c r="BO19" s="15">
        <v>86592</v>
      </c>
      <c r="BP19" s="15">
        <v>303810</v>
      </c>
      <c r="BQ19" s="16">
        <v>4054437</v>
      </c>
      <c r="BR19" s="15">
        <v>15557</v>
      </c>
      <c r="BS19" s="16">
        <v>1749</v>
      </c>
      <c r="BT19" s="16">
        <f>1340+11616+85+1700</f>
        <v>14741</v>
      </c>
      <c r="BU19" s="16">
        <f>1639+666</f>
        <v>2305</v>
      </c>
      <c r="BV19" s="31">
        <v>3646839</v>
      </c>
      <c r="BW19" s="15">
        <v>93998</v>
      </c>
      <c r="BX19" s="15">
        <v>310338</v>
      </c>
      <c r="BY19" s="16">
        <v>4051175</v>
      </c>
      <c r="BZ19" s="15">
        <v>16559</v>
      </c>
      <c r="CA19" s="16">
        <v>2154</v>
      </c>
      <c r="CB19" s="16">
        <f>813+12577+58+2309</f>
        <v>15757</v>
      </c>
      <c r="CC19" s="16">
        <f>1374+642</f>
        <v>2016</v>
      </c>
      <c r="CD19" s="31">
        <v>3639244</v>
      </c>
      <c r="CE19" s="15">
        <v>143080</v>
      </c>
      <c r="CF19" s="15">
        <v>681928</v>
      </c>
      <c r="CG19" s="16">
        <v>4464252</v>
      </c>
      <c r="CH19" s="15">
        <v>17307</v>
      </c>
      <c r="CI19" s="16">
        <v>2627</v>
      </c>
      <c r="CJ19" s="16">
        <f>331+13662+5+2789</f>
        <v>16787</v>
      </c>
      <c r="CK19" s="16">
        <f>1096+1091</f>
        <v>2187</v>
      </c>
      <c r="CL19" s="31">
        <v>3724358</v>
      </c>
      <c r="CM19" s="15">
        <v>237132</v>
      </c>
      <c r="CN19" s="15">
        <v>572890</v>
      </c>
      <c r="CO19" s="16">
        <v>4534380</v>
      </c>
      <c r="CP19" s="15">
        <v>14348</v>
      </c>
      <c r="CQ19" s="16">
        <v>3266</v>
      </c>
      <c r="CR19" s="16">
        <f>314+10030+2+3464</f>
        <v>13810</v>
      </c>
      <c r="CS19" s="16">
        <f>1861+1605</f>
        <v>3466</v>
      </c>
      <c r="CT19" s="31">
        <f t="shared" si="0"/>
        <v>52037397</v>
      </c>
      <c r="CU19" s="15">
        <f t="shared" si="0"/>
        <v>1321874</v>
      </c>
      <c r="CV19" s="15">
        <f t="shared" si="0"/>
        <v>3548322</v>
      </c>
      <c r="CW19" s="16">
        <f t="shared" si="0"/>
        <v>56907593</v>
      </c>
      <c r="CX19" s="15">
        <f t="shared" si="0"/>
        <v>192463</v>
      </c>
      <c r="CY19" s="16">
        <f t="shared" si="0"/>
        <v>24551</v>
      </c>
      <c r="CZ19" s="16">
        <f t="shared" si="0"/>
        <v>183626</v>
      </c>
      <c r="DA19" s="16">
        <f t="shared" si="0"/>
        <v>35899</v>
      </c>
    </row>
    <row r="20" spans="1:105" ht="12.75" customHeight="1">
      <c r="A20" s="19" t="s">
        <v>32</v>
      </c>
      <c r="B20" s="31">
        <v>80</v>
      </c>
      <c r="C20" s="15">
        <v>0</v>
      </c>
      <c r="D20" s="15">
        <v>0</v>
      </c>
      <c r="E20" s="16">
        <v>80</v>
      </c>
      <c r="F20" s="15">
        <v>0</v>
      </c>
      <c r="G20" s="16">
        <v>0</v>
      </c>
      <c r="H20" s="16"/>
      <c r="I20" s="16"/>
      <c r="J20" s="31">
        <v>100</v>
      </c>
      <c r="K20" s="15">
        <v>0</v>
      </c>
      <c r="L20" s="15">
        <v>0</v>
      </c>
      <c r="M20" s="16">
        <v>100</v>
      </c>
      <c r="N20" s="15">
        <v>0</v>
      </c>
      <c r="O20" s="16">
        <v>0</v>
      </c>
      <c r="P20" s="16"/>
      <c r="Q20" s="16"/>
      <c r="R20" s="31">
        <v>90</v>
      </c>
      <c r="S20" s="15">
        <v>0</v>
      </c>
      <c r="T20" s="15">
        <v>0</v>
      </c>
      <c r="U20" s="16">
        <v>90</v>
      </c>
      <c r="V20" s="15">
        <v>0</v>
      </c>
      <c r="W20" s="16">
        <v>0</v>
      </c>
      <c r="X20" s="16"/>
      <c r="Y20" s="16"/>
      <c r="Z20" s="31">
        <v>80</v>
      </c>
      <c r="AA20" s="15">
        <v>0</v>
      </c>
      <c r="AB20" s="15">
        <v>0</v>
      </c>
      <c r="AC20" s="16">
        <v>80</v>
      </c>
      <c r="AD20" s="15">
        <v>0</v>
      </c>
      <c r="AE20" s="16">
        <v>0</v>
      </c>
      <c r="AF20" s="16"/>
      <c r="AG20" s="16"/>
      <c r="AH20" s="31">
        <v>70</v>
      </c>
      <c r="AI20" s="15">
        <v>0</v>
      </c>
      <c r="AJ20" s="15">
        <v>0</v>
      </c>
      <c r="AK20" s="16">
        <v>70</v>
      </c>
      <c r="AL20" s="15">
        <v>0</v>
      </c>
      <c r="AM20" s="16">
        <v>0</v>
      </c>
      <c r="AN20" s="16"/>
      <c r="AO20" s="16"/>
      <c r="AP20" s="31">
        <v>70</v>
      </c>
      <c r="AQ20" s="15">
        <v>0</v>
      </c>
      <c r="AR20" s="15">
        <v>0</v>
      </c>
      <c r="AS20" s="16">
        <v>70</v>
      </c>
      <c r="AT20" s="15">
        <v>0</v>
      </c>
      <c r="AU20" s="16">
        <v>0</v>
      </c>
      <c r="AV20" s="16"/>
      <c r="AW20" s="16"/>
      <c r="AX20" s="31">
        <v>80</v>
      </c>
      <c r="AY20" s="15">
        <v>0</v>
      </c>
      <c r="AZ20" s="15">
        <v>0</v>
      </c>
      <c r="BA20" s="16">
        <v>80</v>
      </c>
      <c r="BB20" s="15">
        <v>0</v>
      </c>
      <c r="BC20" s="16">
        <v>0</v>
      </c>
      <c r="BD20" s="16"/>
      <c r="BE20" s="16"/>
      <c r="BF20" s="31">
        <v>90</v>
      </c>
      <c r="BG20" s="15">
        <v>0</v>
      </c>
      <c r="BH20" s="15">
        <v>0</v>
      </c>
      <c r="BI20" s="16">
        <v>90</v>
      </c>
      <c r="BJ20" s="15">
        <v>0</v>
      </c>
      <c r="BK20" s="16">
        <v>0</v>
      </c>
      <c r="BL20" s="16"/>
      <c r="BM20" s="16"/>
      <c r="BN20" s="31">
        <v>60</v>
      </c>
      <c r="BO20" s="15">
        <v>0</v>
      </c>
      <c r="BP20" s="15">
        <v>0</v>
      </c>
      <c r="BQ20" s="16">
        <v>60</v>
      </c>
      <c r="BR20" s="15">
        <v>0</v>
      </c>
      <c r="BS20" s="16">
        <v>0</v>
      </c>
      <c r="BT20" s="16"/>
      <c r="BU20" s="16"/>
      <c r="BV20" s="31">
        <v>90</v>
      </c>
      <c r="BW20" s="15">
        <v>0</v>
      </c>
      <c r="BX20" s="15">
        <v>0</v>
      </c>
      <c r="BY20" s="16">
        <v>90</v>
      </c>
      <c r="BZ20" s="15">
        <v>0</v>
      </c>
      <c r="CA20" s="16">
        <v>0</v>
      </c>
      <c r="CB20" s="16"/>
      <c r="CC20" s="16"/>
      <c r="CD20" s="31">
        <v>70</v>
      </c>
      <c r="CE20" s="15">
        <v>0</v>
      </c>
      <c r="CF20" s="15">
        <v>0</v>
      </c>
      <c r="CG20" s="16">
        <v>70</v>
      </c>
      <c r="CH20" s="15">
        <v>0</v>
      </c>
      <c r="CI20" s="16">
        <v>0</v>
      </c>
      <c r="CJ20" s="16"/>
      <c r="CK20" s="16"/>
      <c r="CL20" s="31">
        <v>80</v>
      </c>
      <c r="CM20" s="15">
        <v>0</v>
      </c>
      <c r="CN20" s="15">
        <v>0</v>
      </c>
      <c r="CO20" s="16">
        <v>80</v>
      </c>
      <c r="CP20" s="15">
        <v>0</v>
      </c>
      <c r="CQ20" s="16">
        <v>0</v>
      </c>
      <c r="CR20" s="16">
        <v>0</v>
      </c>
      <c r="CS20" s="16"/>
      <c r="CT20" s="31">
        <f aca="true" t="shared" si="7" ref="CT20:DA20">+B20+J20+R20+Z20+AH20+AP20+AX20+BF20+BN20+BV20+CD20+CL20</f>
        <v>960</v>
      </c>
      <c r="CU20" s="15">
        <f t="shared" si="7"/>
        <v>0</v>
      </c>
      <c r="CV20" s="15">
        <f t="shared" si="7"/>
        <v>0</v>
      </c>
      <c r="CW20" s="16">
        <f t="shared" si="7"/>
        <v>960</v>
      </c>
      <c r="CX20" s="15">
        <f t="shared" si="7"/>
        <v>0</v>
      </c>
      <c r="CY20" s="16">
        <f t="shared" si="7"/>
        <v>0</v>
      </c>
      <c r="CZ20" s="16">
        <f t="shared" si="7"/>
        <v>0</v>
      </c>
      <c r="DA20" s="16">
        <f t="shared" si="7"/>
        <v>0</v>
      </c>
    </row>
    <row r="21" spans="1:105" ht="12.75" customHeight="1">
      <c r="A21" s="35" t="s">
        <v>33</v>
      </c>
      <c r="B21" s="34">
        <f>SUM(B18:B20)</f>
        <v>127572838</v>
      </c>
      <c r="C21" s="38">
        <f aca="true" t="shared" si="8" ref="C21:R21">SUM(C18:C20)</f>
        <v>385929</v>
      </c>
      <c r="D21" s="38">
        <f t="shared" si="8"/>
        <v>750749</v>
      </c>
      <c r="E21" s="38">
        <f t="shared" si="8"/>
        <v>128709516</v>
      </c>
      <c r="F21" s="34">
        <f t="shared" si="8"/>
        <v>403690</v>
      </c>
      <c r="G21" s="38">
        <f t="shared" si="8"/>
        <v>5265</v>
      </c>
      <c r="H21" s="34">
        <f t="shared" si="8"/>
        <v>393431</v>
      </c>
      <c r="I21" s="39">
        <f t="shared" si="8"/>
        <v>14171</v>
      </c>
      <c r="J21" s="34">
        <f t="shared" si="8"/>
        <v>124291835</v>
      </c>
      <c r="K21" s="38">
        <f t="shared" si="8"/>
        <v>354527</v>
      </c>
      <c r="L21" s="38">
        <f t="shared" si="8"/>
        <v>669586</v>
      </c>
      <c r="M21" s="38">
        <f t="shared" si="8"/>
        <v>125315948</v>
      </c>
      <c r="N21" s="34">
        <f t="shared" si="8"/>
        <v>405699</v>
      </c>
      <c r="O21" s="38">
        <f t="shared" si="8"/>
        <v>5468</v>
      </c>
      <c r="P21" s="34">
        <f t="shared" si="8"/>
        <v>396460</v>
      </c>
      <c r="Q21" s="39">
        <f t="shared" si="8"/>
        <v>14044</v>
      </c>
      <c r="R21" s="34">
        <f t="shared" si="8"/>
        <v>121826589</v>
      </c>
      <c r="S21" s="38">
        <f aca="true" t="shared" si="9" ref="S21:AH21">SUM(S18:S20)</f>
        <v>303829</v>
      </c>
      <c r="T21" s="38">
        <f t="shared" si="9"/>
        <v>546832</v>
      </c>
      <c r="U21" s="38">
        <f t="shared" si="9"/>
        <v>122677250</v>
      </c>
      <c r="V21" s="34">
        <f t="shared" si="9"/>
        <v>387374</v>
      </c>
      <c r="W21" s="38">
        <f t="shared" si="9"/>
        <v>4509</v>
      </c>
      <c r="X21" s="34">
        <f t="shared" si="9"/>
        <v>383523</v>
      </c>
      <c r="Y21" s="39">
        <f t="shared" si="9"/>
        <v>12151</v>
      </c>
      <c r="Z21" s="34">
        <f t="shared" si="9"/>
        <v>112915470</v>
      </c>
      <c r="AA21" s="38">
        <f t="shared" si="9"/>
        <v>255051</v>
      </c>
      <c r="AB21" s="38">
        <f t="shared" si="9"/>
        <v>583580</v>
      </c>
      <c r="AC21" s="38">
        <f t="shared" si="9"/>
        <v>113754101</v>
      </c>
      <c r="AD21" s="34">
        <f t="shared" si="9"/>
        <v>391717</v>
      </c>
      <c r="AE21" s="38">
        <f t="shared" si="9"/>
        <v>4447</v>
      </c>
      <c r="AF21" s="34">
        <f t="shared" si="9"/>
        <v>381434</v>
      </c>
      <c r="AG21" s="39">
        <f t="shared" si="9"/>
        <v>12481</v>
      </c>
      <c r="AH21" s="34">
        <f t="shared" si="9"/>
        <v>112823201</v>
      </c>
      <c r="AI21" s="38">
        <f aca="true" t="shared" si="10" ref="AI21:AX21">SUM(AI18:AI20)</f>
        <v>315013</v>
      </c>
      <c r="AJ21" s="38">
        <f t="shared" si="10"/>
        <v>921681</v>
      </c>
      <c r="AK21" s="38">
        <f t="shared" si="10"/>
        <v>114059895</v>
      </c>
      <c r="AL21" s="34">
        <f t="shared" si="10"/>
        <v>405545</v>
      </c>
      <c r="AM21" s="38">
        <f t="shared" si="10"/>
        <v>6315</v>
      </c>
      <c r="AN21" s="34">
        <f t="shared" si="10"/>
        <v>389322</v>
      </c>
      <c r="AO21" s="39">
        <f t="shared" si="10"/>
        <v>12528</v>
      </c>
      <c r="AP21" s="34">
        <f t="shared" si="10"/>
        <v>118625848</v>
      </c>
      <c r="AQ21" s="38">
        <f t="shared" si="10"/>
        <v>350096</v>
      </c>
      <c r="AR21" s="38">
        <f t="shared" si="10"/>
        <v>1201553</v>
      </c>
      <c r="AS21" s="38">
        <f t="shared" si="10"/>
        <v>120177497</v>
      </c>
      <c r="AT21" s="34">
        <f t="shared" si="10"/>
        <v>438306</v>
      </c>
      <c r="AU21" s="38">
        <f t="shared" si="10"/>
        <v>7136</v>
      </c>
      <c r="AV21" s="34">
        <f t="shared" si="10"/>
        <v>420271</v>
      </c>
      <c r="AW21" s="39">
        <f t="shared" si="10"/>
        <v>13019</v>
      </c>
      <c r="AX21" s="34">
        <f t="shared" si="10"/>
        <v>122534975</v>
      </c>
      <c r="AY21" s="38">
        <f aca="true" t="shared" si="11" ref="AY21:BN21">SUM(AY18:AY20)</f>
        <v>400724</v>
      </c>
      <c r="AZ21" s="38">
        <f t="shared" si="11"/>
        <v>1380793</v>
      </c>
      <c r="BA21" s="38">
        <f t="shared" si="11"/>
        <v>124316492</v>
      </c>
      <c r="BB21" s="34">
        <f t="shared" si="11"/>
        <v>443055</v>
      </c>
      <c r="BC21" s="38">
        <f t="shared" si="11"/>
        <v>7921</v>
      </c>
      <c r="BD21" s="34">
        <f t="shared" si="11"/>
        <v>423931</v>
      </c>
      <c r="BE21" s="39">
        <f t="shared" si="11"/>
        <v>13888</v>
      </c>
      <c r="BF21" s="34">
        <f t="shared" si="11"/>
        <v>132616830</v>
      </c>
      <c r="BG21" s="38">
        <f t="shared" si="11"/>
        <v>447121</v>
      </c>
      <c r="BH21" s="38">
        <f t="shared" si="11"/>
        <v>1429978</v>
      </c>
      <c r="BI21" s="38">
        <f t="shared" si="11"/>
        <v>134493929</v>
      </c>
      <c r="BJ21" s="34">
        <f t="shared" si="11"/>
        <v>439730</v>
      </c>
      <c r="BK21" s="38">
        <f t="shared" si="11"/>
        <v>7873</v>
      </c>
      <c r="BL21" s="34">
        <f t="shared" si="11"/>
        <v>417321</v>
      </c>
      <c r="BM21" s="39">
        <f t="shared" si="11"/>
        <v>12995</v>
      </c>
      <c r="BN21" s="34">
        <f t="shared" si="11"/>
        <v>123897241</v>
      </c>
      <c r="BO21" s="38">
        <f aca="true" t="shared" si="12" ref="BO21:CD21">SUM(BO18:BO20)</f>
        <v>410354</v>
      </c>
      <c r="BP21" s="38">
        <f t="shared" si="12"/>
        <v>1384099</v>
      </c>
      <c r="BQ21" s="38">
        <f t="shared" si="12"/>
        <v>125691694</v>
      </c>
      <c r="BR21" s="34">
        <f t="shared" si="12"/>
        <v>440749</v>
      </c>
      <c r="BS21" s="38">
        <f t="shared" si="12"/>
        <v>7723</v>
      </c>
      <c r="BT21" s="34">
        <f t="shared" si="12"/>
        <v>421270</v>
      </c>
      <c r="BU21" s="39">
        <f t="shared" si="12"/>
        <v>13220</v>
      </c>
      <c r="BV21" s="34">
        <f t="shared" si="12"/>
        <v>115328867</v>
      </c>
      <c r="BW21" s="38">
        <f t="shared" si="12"/>
        <v>395304</v>
      </c>
      <c r="BX21" s="38">
        <f t="shared" si="12"/>
        <v>1381335</v>
      </c>
      <c r="BY21" s="38">
        <f t="shared" si="12"/>
        <v>117105506</v>
      </c>
      <c r="BZ21" s="34">
        <f t="shared" si="12"/>
        <v>423273</v>
      </c>
      <c r="CA21" s="38">
        <f t="shared" si="12"/>
        <v>7802</v>
      </c>
      <c r="CB21" s="34">
        <f t="shared" si="12"/>
        <v>407042</v>
      </c>
      <c r="CC21" s="39">
        <f t="shared" si="12"/>
        <v>12731</v>
      </c>
      <c r="CD21" s="34">
        <f t="shared" si="12"/>
        <v>110117384</v>
      </c>
      <c r="CE21" s="38">
        <f aca="true" t="shared" si="13" ref="CE21:CT21">SUM(CE18:CE20)</f>
        <v>463148</v>
      </c>
      <c r="CF21" s="38">
        <f t="shared" si="13"/>
        <v>1877672</v>
      </c>
      <c r="CG21" s="38">
        <f t="shared" si="13"/>
        <v>112458204</v>
      </c>
      <c r="CH21" s="34">
        <f t="shared" si="13"/>
        <v>401885</v>
      </c>
      <c r="CI21" s="38">
        <f t="shared" si="13"/>
        <v>8756</v>
      </c>
      <c r="CJ21" s="34">
        <f t="shared" si="13"/>
        <v>389039</v>
      </c>
      <c r="CK21" s="39">
        <f t="shared" si="13"/>
        <v>12203</v>
      </c>
      <c r="CL21" s="34">
        <f t="shared" si="13"/>
        <v>118386383</v>
      </c>
      <c r="CM21" s="38">
        <f t="shared" si="13"/>
        <v>678893</v>
      </c>
      <c r="CN21" s="38">
        <f t="shared" si="13"/>
        <v>1776835</v>
      </c>
      <c r="CO21" s="38">
        <f t="shared" si="13"/>
        <v>120842111</v>
      </c>
      <c r="CP21" s="34">
        <f t="shared" si="13"/>
        <v>381606</v>
      </c>
      <c r="CQ21" s="38">
        <f t="shared" si="13"/>
        <v>9333</v>
      </c>
      <c r="CR21" s="34">
        <f t="shared" si="13"/>
        <v>372619</v>
      </c>
      <c r="CS21" s="39">
        <f t="shared" si="13"/>
        <v>12495</v>
      </c>
      <c r="CT21" s="34">
        <f t="shared" si="13"/>
        <v>1440937461</v>
      </c>
      <c r="CU21" s="38">
        <f aca="true" t="shared" si="14" ref="CU21:DA21">SUM(CU18:CU20)</f>
        <v>4759989</v>
      </c>
      <c r="CV21" s="38">
        <f t="shared" si="14"/>
        <v>13904693</v>
      </c>
      <c r="CW21" s="38">
        <f t="shared" si="14"/>
        <v>1459602143</v>
      </c>
      <c r="CX21" s="34">
        <f t="shared" si="14"/>
        <v>4962629</v>
      </c>
      <c r="CY21" s="38">
        <f t="shared" si="14"/>
        <v>82548</v>
      </c>
      <c r="CZ21" s="34">
        <f t="shared" si="14"/>
        <v>4795663</v>
      </c>
      <c r="DA21" s="39">
        <f t="shared" si="14"/>
        <v>155926</v>
      </c>
    </row>
    <row r="22" spans="1:105" ht="12.75" customHeight="1">
      <c r="A22" s="19"/>
      <c r="B22" s="31"/>
      <c r="C22" s="15"/>
      <c r="D22" s="15"/>
      <c r="E22" s="16"/>
      <c r="F22" s="15"/>
      <c r="G22" s="16"/>
      <c r="H22" s="16"/>
      <c r="I22" s="16"/>
      <c r="J22" s="31"/>
      <c r="K22" s="15"/>
      <c r="L22" s="15"/>
      <c r="M22" s="16"/>
      <c r="N22" s="15"/>
      <c r="O22" s="16"/>
      <c r="P22" s="16"/>
      <c r="Q22" s="16"/>
      <c r="R22" s="31"/>
      <c r="S22" s="15"/>
      <c r="T22" s="15"/>
      <c r="U22" s="16"/>
      <c r="V22" s="15"/>
      <c r="W22" s="16"/>
      <c r="X22" s="16"/>
      <c r="Y22" s="16"/>
      <c r="Z22" s="31"/>
      <c r="AA22" s="15"/>
      <c r="AB22" s="15"/>
      <c r="AC22" s="16"/>
      <c r="AD22" s="15"/>
      <c r="AE22" s="16"/>
      <c r="AF22" s="16"/>
      <c r="AG22" s="16"/>
      <c r="AH22" s="31"/>
      <c r="AI22" s="15"/>
      <c r="AJ22" s="15"/>
      <c r="AK22" s="16"/>
      <c r="AL22" s="15"/>
      <c r="AM22" s="16"/>
      <c r="AN22" s="16"/>
      <c r="AO22" s="16"/>
      <c r="AP22" s="31"/>
      <c r="AQ22" s="15"/>
      <c r="AR22" s="15"/>
      <c r="AS22" s="16"/>
      <c r="AT22" s="15"/>
      <c r="AU22" s="16"/>
      <c r="AV22" s="16"/>
      <c r="AW22" s="16"/>
      <c r="AX22" s="31"/>
      <c r="AY22" s="15"/>
      <c r="AZ22" s="15"/>
      <c r="BA22" s="16"/>
      <c r="BB22" s="15"/>
      <c r="BC22" s="16"/>
      <c r="BD22" s="16"/>
      <c r="BE22" s="16"/>
      <c r="BF22" s="31"/>
      <c r="BG22" s="15"/>
      <c r="BH22" s="15"/>
      <c r="BI22" s="16"/>
      <c r="BJ22" s="15"/>
      <c r="BK22" s="16"/>
      <c r="BL22" s="16"/>
      <c r="BM22" s="16"/>
      <c r="BN22" s="31"/>
      <c r="BO22" s="15"/>
      <c r="BP22" s="15"/>
      <c r="BQ22" s="16"/>
      <c r="BR22" s="15"/>
      <c r="BS22" s="16"/>
      <c r="BT22" s="16"/>
      <c r="BU22" s="16"/>
      <c r="BV22" s="31"/>
      <c r="BW22" s="15"/>
      <c r="BX22" s="15"/>
      <c r="BY22" s="16"/>
      <c r="BZ22" s="15"/>
      <c r="CA22" s="16"/>
      <c r="CB22" s="16"/>
      <c r="CC22" s="16"/>
      <c r="CD22" s="31"/>
      <c r="CE22" s="15"/>
      <c r="CF22" s="15"/>
      <c r="CG22" s="16"/>
      <c r="CH22" s="15"/>
      <c r="CI22" s="16"/>
      <c r="CJ22" s="16"/>
      <c r="CK22" s="16"/>
      <c r="CL22" s="31"/>
      <c r="CM22" s="15"/>
      <c r="CN22" s="15"/>
      <c r="CO22" s="16"/>
      <c r="CP22" s="15"/>
      <c r="CQ22" s="16"/>
      <c r="CR22" s="16"/>
      <c r="CS22" s="16"/>
      <c r="CT22" s="31"/>
      <c r="CU22" s="15"/>
      <c r="CV22" s="15"/>
      <c r="CW22" s="16"/>
      <c r="CX22" s="15"/>
      <c r="CY22" s="16"/>
      <c r="CZ22" s="16"/>
      <c r="DA22" s="16"/>
    </row>
    <row r="23" spans="1:105" ht="12.75" customHeight="1">
      <c r="A23" s="19" t="s">
        <v>34</v>
      </c>
      <c r="B23" s="31">
        <v>5506560</v>
      </c>
      <c r="C23" s="15">
        <v>4679215</v>
      </c>
      <c r="D23" s="15">
        <v>8240891</v>
      </c>
      <c r="E23" s="16">
        <v>18426666</v>
      </c>
      <c r="F23" s="15">
        <v>43382</v>
      </c>
      <c r="G23" s="16">
        <v>42945</v>
      </c>
      <c r="H23" s="16">
        <v>43229</v>
      </c>
      <c r="I23" s="16">
        <v>5032</v>
      </c>
      <c r="J23" s="31">
        <v>5747598</v>
      </c>
      <c r="K23" s="15">
        <v>4542541</v>
      </c>
      <c r="L23" s="15">
        <v>8093275</v>
      </c>
      <c r="M23" s="16">
        <v>18383414</v>
      </c>
      <c r="N23" s="15">
        <v>44058</v>
      </c>
      <c r="O23" s="16">
        <v>43504</v>
      </c>
      <c r="P23" s="16">
        <v>43914</v>
      </c>
      <c r="Q23" s="16">
        <v>5275</v>
      </c>
      <c r="R23" s="31">
        <v>5207972</v>
      </c>
      <c r="S23" s="15">
        <v>3980992</v>
      </c>
      <c r="T23" s="15">
        <v>7067220</v>
      </c>
      <c r="U23" s="16">
        <v>16256184</v>
      </c>
      <c r="V23" s="15">
        <v>38955</v>
      </c>
      <c r="W23" s="16">
        <v>38350</v>
      </c>
      <c r="X23" s="16">
        <v>39155</v>
      </c>
      <c r="Y23" s="16">
        <v>5022</v>
      </c>
      <c r="Z23" s="31">
        <v>5228843</v>
      </c>
      <c r="AA23" s="15">
        <v>3173719</v>
      </c>
      <c r="AB23" s="15">
        <v>7817478</v>
      </c>
      <c r="AC23" s="16">
        <v>16220040</v>
      </c>
      <c r="AD23" s="15">
        <v>38718</v>
      </c>
      <c r="AE23" s="16">
        <v>38284</v>
      </c>
      <c r="AF23" s="16">
        <v>37977</v>
      </c>
      <c r="AG23" s="16">
        <v>4778</v>
      </c>
      <c r="AH23" s="31">
        <v>4820238</v>
      </c>
      <c r="AI23" s="15">
        <v>2309408</v>
      </c>
      <c r="AJ23" s="15">
        <v>7797370</v>
      </c>
      <c r="AK23" s="16">
        <v>14927016</v>
      </c>
      <c r="AL23" s="15">
        <v>37617</v>
      </c>
      <c r="AM23" s="16">
        <v>36232</v>
      </c>
      <c r="AN23" s="16">
        <v>36919</v>
      </c>
      <c r="AO23" s="16">
        <v>5439</v>
      </c>
      <c r="AP23" s="31">
        <v>4957958</v>
      </c>
      <c r="AQ23" s="15">
        <v>2427250</v>
      </c>
      <c r="AR23" s="15">
        <v>7873202</v>
      </c>
      <c r="AS23" s="16">
        <v>15258410</v>
      </c>
      <c r="AT23" s="15">
        <v>40803</v>
      </c>
      <c r="AU23" s="16">
        <v>39408</v>
      </c>
      <c r="AV23" s="16">
        <v>39805</v>
      </c>
      <c r="AW23" s="16">
        <v>6037</v>
      </c>
      <c r="AX23" s="31">
        <v>4531767</v>
      </c>
      <c r="AY23" s="15">
        <v>2175787</v>
      </c>
      <c r="AZ23" s="15">
        <v>7386125</v>
      </c>
      <c r="BA23" s="16">
        <v>14093679</v>
      </c>
      <c r="BB23" s="15">
        <v>37476</v>
      </c>
      <c r="BC23" s="16">
        <v>35945</v>
      </c>
      <c r="BD23" s="16">
        <v>36265</v>
      </c>
      <c r="BE23" s="16">
        <v>6075</v>
      </c>
      <c r="BF23" s="31">
        <v>5208490</v>
      </c>
      <c r="BG23" s="15">
        <v>2538410</v>
      </c>
      <c r="BH23" s="15">
        <v>7791482</v>
      </c>
      <c r="BI23" s="16">
        <v>15538382</v>
      </c>
      <c r="BJ23" s="15">
        <v>39240</v>
      </c>
      <c r="BK23" s="16">
        <v>37408</v>
      </c>
      <c r="BL23" s="16">
        <v>37757</v>
      </c>
      <c r="BM23" s="16">
        <v>5535</v>
      </c>
      <c r="BN23" s="31">
        <v>4595082</v>
      </c>
      <c r="BO23" s="15">
        <v>2252177</v>
      </c>
      <c r="BP23" s="15">
        <v>7269259</v>
      </c>
      <c r="BQ23" s="16">
        <v>14116518</v>
      </c>
      <c r="BR23" s="15">
        <v>37809</v>
      </c>
      <c r="BS23" s="16">
        <v>36111</v>
      </c>
      <c r="BT23" s="16">
        <v>36467</v>
      </c>
      <c r="BU23" s="16">
        <v>5320</v>
      </c>
      <c r="BV23" s="31">
        <v>4507982</v>
      </c>
      <c r="BW23" s="15">
        <v>2201581</v>
      </c>
      <c r="BX23" s="15">
        <v>7154731</v>
      </c>
      <c r="BY23" s="16">
        <v>13864294</v>
      </c>
      <c r="BZ23" s="15">
        <v>35854</v>
      </c>
      <c r="CA23" s="16">
        <v>35361</v>
      </c>
      <c r="CB23" s="16">
        <v>35409</v>
      </c>
      <c r="CC23" s="16">
        <v>4896</v>
      </c>
      <c r="CD23" s="31">
        <v>4101352</v>
      </c>
      <c r="CE23" s="15">
        <v>1940888</v>
      </c>
      <c r="CF23" s="15">
        <v>6660052</v>
      </c>
      <c r="CG23" s="16">
        <v>12702292</v>
      </c>
      <c r="CH23" s="15">
        <v>32777</v>
      </c>
      <c r="CI23" s="16">
        <v>32283</v>
      </c>
      <c r="CJ23" s="16">
        <v>32857</v>
      </c>
      <c r="CK23" s="16">
        <v>4074</v>
      </c>
      <c r="CL23" s="31">
        <v>4112686</v>
      </c>
      <c r="CM23" s="15">
        <v>2484402</v>
      </c>
      <c r="CN23" s="15">
        <v>6381698</v>
      </c>
      <c r="CO23" s="16">
        <v>12978786</v>
      </c>
      <c r="CP23" s="15">
        <v>30628</v>
      </c>
      <c r="CQ23" s="16">
        <v>30107</v>
      </c>
      <c r="CR23" s="16">
        <v>30235</v>
      </c>
      <c r="CS23" s="16">
        <v>4202</v>
      </c>
      <c r="CT23" s="31">
        <f t="shared" si="0"/>
        <v>58526528</v>
      </c>
      <c r="CU23" s="15">
        <f t="shared" si="0"/>
        <v>34706370</v>
      </c>
      <c r="CV23" s="15">
        <f t="shared" si="0"/>
        <v>89532783</v>
      </c>
      <c r="CW23" s="16">
        <f t="shared" si="0"/>
        <v>182765681</v>
      </c>
      <c r="CX23" s="15">
        <f t="shared" si="0"/>
        <v>457317</v>
      </c>
      <c r="CY23" s="16">
        <f t="shared" si="0"/>
        <v>445938</v>
      </c>
      <c r="CZ23" s="16">
        <f t="shared" si="0"/>
        <v>449989</v>
      </c>
      <c r="DA23" s="16">
        <f t="shared" si="0"/>
        <v>61685</v>
      </c>
    </row>
    <row r="24" spans="1:105" ht="12.75" customHeight="1">
      <c r="A24" s="19" t="s">
        <v>36</v>
      </c>
      <c r="B24" s="31">
        <v>873550</v>
      </c>
      <c r="C24" s="15">
        <v>665350</v>
      </c>
      <c r="D24" s="15">
        <v>1272950</v>
      </c>
      <c r="E24" s="16">
        <v>2811850</v>
      </c>
      <c r="F24" s="15">
        <v>7527</v>
      </c>
      <c r="G24" s="16">
        <v>6524</v>
      </c>
      <c r="H24" s="16">
        <v>6529</v>
      </c>
      <c r="I24" s="16">
        <v>1966</v>
      </c>
      <c r="J24" s="31">
        <v>873250</v>
      </c>
      <c r="K24" s="15">
        <v>581700</v>
      </c>
      <c r="L24" s="15">
        <v>1124700</v>
      </c>
      <c r="M24" s="16">
        <v>2579650</v>
      </c>
      <c r="N24" s="15">
        <v>8305</v>
      </c>
      <c r="O24" s="16">
        <v>7231</v>
      </c>
      <c r="P24" s="16">
        <v>7306</v>
      </c>
      <c r="Q24" s="16">
        <v>2438</v>
      </c>
      <c r="R24" s="31">
        <v>688600</v>
      </c>
      <c r="S24" s="15">
        <v>445400</v>
      </c>
      <c r="T24" s="15">
        <v>841200</v>
      </c>
      <c r="U24" s="16">
        <v>1975200</v>
      </c>
      <c r="V24" s="15">
        <v>6160</v>
      </c>
      <c r="W24" s="16">
        <v>5173</v>
      </c>
      <c r="X24" s="16">
        <v>5125</v>
      </c>
      <c r="Y24" s="16">
        <v>1975</v>
      </c>
      <c r="Z24" s="31">
        <v>418000</v>
      </c>
      <c r="AA24" s="15">
        <v>205400</v>
      </c>
      <c r="AB24" s="15">
        <v>605200</v>
      </c>
      <c r="AC24" s="16">
        <v>1228600</v>
      </c>
      <c r="AD24" s="15">
        <v>3322</v>
      </c>
      <c r="AE24" s="16">
        <v>2367</v>
      </c>
      <c r="AF24" s="16">
        <v>2315</v>
      </c>
      <c r="AG24" s="16">
        <v>860</v>
      </c>
      <c r="AH24" s="31">
        <v>561800</v>
      </c>
      <c r="AI24" s="15">
        <v>267600</v>
      </c>
      <c r="AJ24" s="15">
        <v>766600</v>
      </c>
      <c r="AK24" s="16">
        <v>1596000</v>
      </c>
      <c r="AL24" s="15">
        <v>4770</v>
      </c>
      <c r="AM24" s="16">
        <v>3847</v>
      </c>
      <c r="AN24" s="16">
        <v>3772</v>
      </c>
      <c r="AO24" s="16">
        <v>1485</v>
      </c>
      <c r="AP24" s="31">
        <v>565400</v>
      </c>
      <c r="AQ24" s="15">
        <v>262000</v>
      </c>
      <c r="AR24" s="15">
        <v>768600</v>
      </c>
      <c r="AS24" s="16">
        <v>1596000</v>
      </c>
      <c r="AT24" s="15">
        <v>4870</v>
      </c>
      <c r="AU24" s="16">
        <v>3785</v>
      </c>
      <c r="AV24" s="16">
        <v>3871</v>
      </c>
      <c r="AW24" s="16">
        <v>1464</v>
      </c>
      <c r="AX24" s="31">
        <v>172327</v>
      </c>
      <c r="AY24" s="15">
        <v>17164</v>
      </c>
      <c r="AZ24" s="15">
        <v>297745</v>
      </c>
      <c r="BA24" s="16">
        <v>487236</v>
      </c>
      <c r="BB24" s="15">
        <v>1660</v>
      </c>
      <c r="BC24" s="16">
        <v>762</v>
      </c>
      <c r="BD24" s="16">
        <v>662</v>
      </c>
      <c r="BE24" s="16">
        <v>187</v>
      </c>
      <c r="BF24" s="31">
        <v>618200</v>
      </c>
      <c r="BG24" s="15">
        <v>282000</v>
      </c>
      <c r="BH24" s="15">
        <v>830600</v>
      </c>
      <c r="BI24" s="16">
        <v>1730800</v>
      </c>
      <c r="BJ24" s="15">
        <v>3838</v>
      </c>
      <c r="BK24" s="16">
        <v>3791</v>
      </c>
      <c r="BL24" s="16">
        <v>3838</v>
      </c>
      <c r="BM24" s="16">
        <v>514</v>
      </c>
      <c r="BN24" s="31">
        <v>582400</v>
      </c>
      <c r="BO24" s="15">
        <v>266200</v>
      </c>
      <c r="BP24" s="15">
        <v>804600</v>
      </c>
      <c r="BQ24" s="16">
        <v>1653200</v>
      </c>
      <c r="BR24" s="15">
        <v>4888</v>
      </c>
      <c r="BS24" s="16">
        <v>3855</v>
      </c>
      <c r="BT24" s="16">
        <v>3890</v>
      </c>
      <c r="BU24" s="16">
        <v>1485</v>
      </c>
      <c r="BV24" s="31">
        <v>583400</v>
      </c>
      <c r="BW24" s="15">
        <v>267600</v>
      </c>
      <c r="BX24" s="15">
        <v>821400</v>
      </c>
      <c r="BY24" s="16">
        <v>1672400</v>
      </c>
      <c r="BZ24" s="15">
        <v>4793</v>
      </c>
      <c r="CA24" s="16">
        <v>3850</v>
      </c>
      <c r="CB24" s="16">
        <v>3791</v>
      </c>
      <c r="CC24" s="16">
        <v>1682</v>
      </c>
      <c r="CD24" s="31">
        <v>520800</v>
      </c>
      <c r="CE24" s="15">
        <v>237200</v>
      </c>
      <c r="CF24" s="15">
        <v>843400</v>
      </c>
      <c r="CG24" s="16">
        <v>1601400</v>
      </c>
      <c r="CH24" s="15">
        <v>4643</v>
      </c>
      <c r="CI24" s="16">
        <v>3499</v>
      </c>
      <c r="CJ24" s="16">
        <v>3645</v>
      </c>
      <c r="CK24" s="16">
        <v>1413</v>
      </c>
      <c r="CL24" s="31">
        <v>503800</v>
      </c>
      <c r="CM24" s="15">
        <v>292200</v>
      </c>
      <c r="CN24" s="15">
        <v>701400</v>
      </c>
      <c r="CO24" s="16">
        <v>1497400</v>
      </c>
      <c r="CP24" s="15">
        <v>3672</v>
      </c>
      <c r="CQ24" s="16">
        <v>3533</v>
      </c>
      <c r="CR24" s="16">
        <v>3672</v>
      </c>
      <c r="CS24" s="16">
        <v>1431</v>
      </c>
      <c r="CT24" s="31">
        <f t="shared" si="0"/>
        <v>6961527</v>
      </c>
      <c r="CU24" s="15">
        <f t="shared" si="0"/>
        <v>3789814</v>
      </c>
      <c r="CV24" s="15">
        <f t="shared" si="0"/>
        <v>9678395</v>
      </c>
      <c r="CW24" s="16">
        <f t="shared" si="0"/>
        <v>20429736</v>
      </c>
      <c r="CX24" s="15">
        <f t="shared" si="0"/>
        <v>58448</v>
      </c>
      <c r="CY24" s="16">
        <f t="shared" si="0"/>
        <v>48217</v>
      </c>
      <c r="CZ24" s="16">
        <f t="shared" si="0"/>
        <v>48416</v>
      </c>
      <c r="DA24" s="16">
        <f t="shared" si="0"/>
        <v>16900</v>
      </c>
    </row>
    <row r="25" spans="1:105" ht="12.75" customHeight="1">
      <c r="A25" s="19" t="s">
        <v>37</v>
      </c>
      <c r="B25" s="31">
        <v>6712500</v>
      </c>
      <c r="C25" s="15">
        <v>5259300</v>
      </c>
      <c r="D25" s="15">
        <v>10718500</v>
      </c>
      <c r="E25" s="16">
        <v>22690300</v>
      </c>
      <c r="F25" s="15">
        <v>52155</v>
      </c>
      <c r="G25" s="16">
        <v>49226</v>
      </c>
      <c r="H25" s="16">
        <v>49213</v>
      </c>
      <c r="I25" s="16">
        <v>10258</v>
      </c>
      <c r="J25" s="31">
        <v>6570300</v>
      </c>
      <c r="K25" s="15">
        <v>5212400</v>
      </c>
      <c r="L25" s="15">
        <v>9877300</v>
      </c>
      <c r="M25" s="16">
        <v>21660000</v>
      </c>
      <c r="N25" s="15">
        <v>52119</v>
      </c>
      <c r="O25" s="16">
        <v>49645</v>
      </c>
      <c r="P25" s="16">
        <v>50955</v>
      </c>
      <c r="Q25" s="16">
        <v>11549</v>
      </c>
      <c r="R25" s="31">
        <v>7397500</v>
      </c>
      <c r="S25" s="15">
        <v>5606300</v>
      </c>
      <c r="T25" s="15">
        <v>10686200</v>
      </c>
      <c r="U25" s="16">
        <v>23690000</v>
      </c>
      <c r="V25" s="15">
        <v>50678</v>
      </c>
      <c r="W25" s="16">
        <v>50564</v>
      </c>
      <c r="X25" s="16">
        <v>50678</v>
      </c>
      <c r="Y25" s="16">
        <v>10176</v>
      </c>
      <c r="Z25" s="31">
        <v>5609900</v>
      </c>
      <c r="AA25" s="15">
        <v>3248200</v>
      </c>
      <c r="AB25" s="15">
        <v>8901600</v>
      </c>
      <c r="AC25" s="16">
        <v>17759700</v>
      </c>
      <c r="AD25" s="15">
        <v>35333</v>
      </c>
      <c r="AE25" s="16">
        <v>34784</v>
      </c>
      <c r="AF25" s="16">
        <v>35333</v>
      </c>
      <c r="AG25" s="16">
        <v>6594</v>
      </c>
      <c r="AH25" s="31">
        <v>6872000</v>
      </c>
      <c r="AI25" s="15">
        <v>3234500</v>
      </c>
      <c r="AJ25" s="15">
        <v>11591300</v>
      </c>
      <c r="AK25" s="16">
        <v>21697800</v>
      </c>
      <c r="AL25" s="15">
        <v>47349</v>
      </c>
      <c r="AM25" s="16">
        <v>46358</v>
      </c>
      <c r="AN25" s="16">
        <v>47230</v>
      </c>
      <c r="AO25" s="16">
        <v>10896</v>
      </c>
      <c r="AP25" s="31">
        <v>6363900</v>
      </c>
      <c r="AQ25" s="15">
        <v>3028800</v>
      </c>
      <c r="AR25" s="15">
        <v>10953400</v>
      </c>
      <c r="AS25" s="16">
        <v>20346100</v>
      </c>
      <c r="AT25" s="15">
        <v>45270</v>
      </c>
      <c r="AU25" s="16">
        <v>44761</v>
      </c>
      <c r="AV25" s="16">
        <v>45083</v>
      </c>
      <c r="AW25" s="16">
        <v>11084</v>
      </c>
      <c r="AX25" s="31">
        <v>4263852</v>
      </c>
      <c r="AY25" s="15">
        <v>1840094</v>
      </c>
      <c r="AZ25" s="15">
        <v>6987061</v>
      </c>
      <c r="BA25" s="16">
        <v>13091007</v>
      </c>
      <c r="BB25" s="15">
        <v>27358</v>
      </c>
      <c r="BC25" s="16">
        <v>28241</v>
      </c>
      <c r="BD25" s="16">
        <v>27358</v>
      </c>
      <c r="BE25" s="16">
        <v>6575</v>
      </c>
      <c r="BF25" s="31">
        <v>5343200</v>
      </c>
      <c r="BG25" s="15">
        <v>2567000</v>
      </c>
      <c r="BH25" s="15">
        <v>8156500</v>
      </c>
      <c r="BI25" s="16">
        <v>16066700</v>
      </c>
      <c r="BJ25" s="15">
        <v>34866</v>
      </c>
      <c r="BK25" s="16">
        <v>34818</v>
      </c>
      <c r="BL25" s="16">
        <v>34866</v>
      </c>
      <c r="BM25" s="16">
        <v>8880</v>
      </c>
      <c r="BN25" s="31">
        <v>4964900</v>
      </c>
      <c r="BO25" s="15">
        <v>2373900</v>
      </c>
      <c r="BP25" s="15">
        <v>8214800</v>
      </c>
      <c r="BQ25" s="16">
        <v>15553600</v>
      </c>
      <c r="BR25" s="15">
        <v>34134</v>
      </c>
      <c r="BS25" s="16">
        <v>33800</v>
      </c>
      <c r="BT25" s="16">
        <v>34134</v>
      </c>
      <c r="BU25" s="16">
        <v>8631</v>
      </c>
      <c r="BV25" s="31">
        <v>4792300</v>
      </c>
      <c r="BW25" s="15">
        <v>2302300</v>
      </c>
      <c r="BX25" s="15">
        <v>7688300</v>
      </c>
      <c r="BY25" s="16">
        <v>14782900</v>
      </c>
      <c r="BZ25" s="15">
        <v>33521</v>
      </c>
      <c r="CA25" s="16">
        <v>33533</v>
      </c>
      <c r="CB25" s="16">
        <v>33463</v>
      </c>
      <c r="CC25" s="16">
        <v>8155</v>
      </c>
      <c r="CD25" s="31">
        <v>4126600</v>
      </c>
      <c r="CE25" s="15">
        <v>1961500</v>
      </c>
      <c r="CF25" s="15">
        <v>6975000</v>
      </c>
      <c r="CG25" s="16">
        <v>13063100</v>
      </c>
      <c r="CH25" s="15">
        <v>31730</v>
      </c>
      <c r="CI25" s="16">
        <v>30896</v>
      </c>
      <c r="CJ25" s="16">
        <v>31177</v>
      </c>
      <c r="CK25" s="16">
        <v>7433</v>
      </c>
      <c r="CL25" s="31">
        <v>4338000</v>
      </c>
      <c r="CM25" s="15">
        <v>2505600</v>
      </c>
      <c r="CN25" s="15">
        <v>6919300</v>
      </c>
      <c r="CO25" s="16">
        <v>13762900</v>
      </c>
      <c r="CP25" s="15">
        <v>30786</v>
      </c>
      <c r="CQ25" s="16">
        <v>30034</v>
      </c>
      <c r="CR25" s="16">
        <v>30661</v>
      </c>
      <c r="CS25" s="16">
        <v>6709</v>
      </c>
      <c r="CT25" s="31">
        <f t="shared" si="0"/>
        <v>67354952</v>
      </c>
      <c r="CU25" s="15">
        <f t="shared" si="0"/>
        <v>39139894</v>
      </c>
      <c r="CV25" s="15">
        <f t="shared" si="0"/>
        <v>107669261</v>
      </c>
      <c r="CW25" s="16">
        <f t="shared" si="0"/>
        <v>214164107</v>
      </c>
      <c r="CX25" s="15">
        <f t="shared" si="0"/>
        <v>475299</v>
      </c>
      <c r="CY25" s="16">
        <f t="shared" si="0"/>
        <v>466660</v>
      </c>
      <c r="CZ25" s="16">
        <f t="shared" si="0"/>
        <v>470151</v>
      </c>
      <c r="DA25" s="16">
        <f t="shared" si="0"/>
        <v>106940</v>
      </c>
    </row>
    <row r="26" spans="1:105" ht="12.75" customHeight="1">
      <c r="A26" s="19" t="s">
        <v>38</v>
      </c>
      <c r="B26" s="31">
        <v>19567330</v>
      </c>
      <c r="C26" s="15">
        <v>18993496</v>
      </c>
      <c r="D26" s="15">
        <v>40125977</v>
      </c>
      <c r="E26" s="16">
        <v>78686803</v>
      </c>
      <c r="F26" s="15">
        <v>151595</v>
      </c>
      <c r="G26" s="16">
        <v>152496</v>
      </c>
      <c r="H26" s="16">
        <v>161594</v>
      </c>
      <c r="I26" s="16">
        <v>39395</v>
      </c>
      <c r="J26" s="31">
        <v>21357079</v>
      </c>
      <c r="K26" s="15">
        <v>18765913</v>
      </c>
      <c r="L26" s="15">
        <v>40573922</v>
      </c>
      <c r="M26" s="16">
        <v>80696914</v>
      </c>
      <c r="N26" s="15">
        <v>151723</v>
      </c>
      <c r="O26" s="16">
        <v>143129</v>
      </c>
      <c r="P26" s="16">
        <v>152736</v>
      </c>
      <c r="Q26" s="16">
        <v>42537</v>
      </c>
      <c r="R26" s="31">
        <v>22141234</v>
      </c>
      <c r="S26" s="15">
        <v>18988987</v>
      </c>
      <c r="T26" s="15">
        <v>41387420</v>
      </c>
      <c r="U26" s="16">
        <v>82517641</v>
      </c>
      <c r="V26" s="15">
        <v>161554</v>
      </c>
      <c r="W26" s="16">
        <v>150694</v>
      </c>
      <c r="X26" s="16">
        <v>161676</v>
      </c>
      <c r="Y26" s="16">
        <v>42754</v>
      </c>
      <c r="Z26" s="31">
        <v>15062664</v>
      </c>
      <c r="AA26" s="15">
        <v>8595248</v>
      </c>
      <c r="AB26" s="15">
        <v>33186178</v>
      </c>
      <c r="AC26" s="16">
        <v>56844090</v>
      </c>
      <c r="AD26" s="15">
        <v>113612</v>
      </c>
      <c r="AE26" s="16">
        <v>109779</v>
      </c>
      <c r="AF26" s="16">
        <v>123055</v>
      </c>
      <c r="AG26" s="16">
        <v>25992</v>
      </c>
      <c r="AH26" s="31">
        <v>15335168</v>
      </c>
      <c r="AI26" s="15">
        <v>6912420</v>
      </c>
      <c r="AJ26" s="15">
        <v>34208787</v>
      </c>
      <c r="AK26" s="16">
        <v>56456375</v>
      </c>
      <c r="AL26" s="15">
        <v>117200</v>
      </c>
      <c r="AM26" s="16">
        <v>110484</v>
      </c>
      <c r="AN26" s="16">
        <v>121809</v>
      </c>
      <c r="AO26" s="16">
        <v>28491</v>
      </c>
      <c r="AP26" s="31">
        <v>17641185</v>
      </c>
      <c r="AQ26" s="15">
        <v>7991383</v>
      </c>
      <c r="AR26" s="15">
        <v>39743809</v>
      </c>
      <c r="AS26" s="16">
        <v>65376377</v>
      </c>
      <c r="AT26" s="15">
        <v>124900</v>
      </c>
      <c r="AU26" s="16">
        <v>121154</v>
      </c>
      <c r="AV26" s="16">
        <v>132071</v>
      </c>
      <c r="AW26" s="16">
        <v>33027</v>
      </c>
      <c r="AX26" s="31">
        <v>13620033</v>
      </c>
      <c r="AY26" s="15">
        <v>5142665</v>
      </c>
      <c r="AZ26" s="15">
        <v>33237491</v>
      </c>
      <c r="BA26" s="16">
        <v>52000189</v>
      </c>
      <c r="BB26" s="15">
        <v>102712</v>
      </c>
      <c r="BC26" s="16">
        <v>109319</v>
      </c>
      <c r="BD26" s="16">
        <v>109130</v>
      </c>
      <c r="BE26" s="16">
        <v>24995</v>
      </c>
      <c r="BF26" s="31">
        <v>18193491</v>
      </c>
      <c r="BG26" s="15">
        <v>8236803</v>
      </c>
      <c r="BH26" s="15">
        <v>39010361</v>
      </c>
      <c r="BI26" s="16">
        <v>65440655</v>
      </c>
      <c r="BJ26" s="15">
        <v>127452</v>
      </c>
      <c r="BK26" s="16">
        <v>124444</v>
      </c>
      <c r="BL26" s="16">
        <v>134093</v>
      </c>
      <c r="BM26" s="16">
        <v>33753</v>
      </c>
      <c r="BN26" s="31">
        <v>18444219</v>
      </c>
      <c r="BO26" s="15">
        <v>8264346</v>
      </c>
      <c r="BP26" s="15">
        <v>42526227</v>
      </c>
      <c r="BQ26" s="16">
        <v>69234792</v>
      </c>
      <c r="BR26" s="15">
        <v>133109</v>
      </c>
      <c r="BS26" s="16">
        <v>129067</v>
      </c>
      <c r="BT26" s="16">
        <v>140150</v>
      </c>
      <c r="BU26" s="16">
        <v>35493</v>
      </c>
      <c r="BV26" s="31">
        <v>17386132</v>
      </c>
      <c r="BW26" s="15">
        <v>7785237</v>
      </c>
      <c r="BX26" s="15">
        <v>39402977</v>
      </c>
      <c r="BY26" s="16">
        <v>64574346</v>
      </c>
      <c r="BZ26" s="15">
        <v>125255</v>
      </c>
      <c r="CA26" s="16">
        <v>122353</v>
      </c>
      <c r="CB26" s="16">
        <v>133806</v>
      </c>
      <c r="CC26" s="16">
        <v>29249</v>
      </c>
      <c r="CD26" s="31">
        <v>13657719</v>
      </c>
      <c r="CE26" s="15">
        <v>6153598</v>
      </c>
      <c r="CF26" s="15">
        <v>32726820</v>
      </c>
      <c r="CG26" s="16">
        <v>52538137</v>
      </c>
      <c r="CH26" s="15">
        <v>117455</v>
      </c>
      <c r="CI26" s="16">
        <v>114046</v>
      </c>
      <c r="CJ26" s="16">
        <v>127105</v>
      </c>
      <c r="CK26" s="16">
        <v>29183</v>
      </c>
      <c r="CL26" s="31">
        <v>11437848</v>
      </c>
      <c r="CM26" s="15">
        <v>8063862</v>
      </c>
      <c r="CN26" s="15">
        <v>24181268</v>
      </c>
      <c r="CO26" s="16">
        <v>43682978</v>
      </c>
      <c r="CP26" s="15">
        <v>86333</v>
      </c>
      <c r="CQ26" s="16">
        <v>83613</v>
      </c>
      <c r="CR26" s="16">
        <v>95828</v>
      </c>
      <c r="CS26" s="16">
        <v>24706</v>
      </c>
      <c r="CT26" s="31">
        <f aca="true" t="shared" si="15" ref="CT26:DA28">+B26+J26+R26+Z26+AH26+AP26+AX26+BF26+BN26+BV26+CD26+CL26</f>
        <v>203844102</v>
      </c>
      <c r="CU26" s="15">
        <f t="shared" si="15"/>
        <v>123893958</v>
      </c>
      <c r="CV26" s="15">
        <f t="shared" si="15"/>
        <v>440311237</v>
      </c>
      <c r="CW26" s="16">
        <f t="shared" si="15"/>
        <v>768049297</v>
      </c>
      <c r="CX26" s="15">
        <f t="shared" si="15"/>
        <v>1512900</v>
      </c>
      <c r="CY26" s="16">
        <f t="shared" si="15"/>
        <v>1470578</v>
      </c>
      <c r="CZ26" s="16">
        <f t="shared" si="15"/>
        <v>1593053</v>
      </c>
      <c r="DA26" s="16">
        <f t="shared" si="15"/>
        <v>389575</v>
      </c>
    </row>
    <row r="27" spans="1:105" ht="12.75" customHeight="1">
      <c r="A27" s="19" t="s">
        <v>39</v>
      </c>
      <c r="B27" s="31">
        <v>28408396</v>
      </c>
      <c r="C27" s="15">
        <v>27271220</v>
      </c>
      <c r="D27" s="15">
        <v>60716915</v>
      </c>
      <c r="E27" s="16">
        <v>116396531</v>
      </c>
      <c r="F27" s="15">
        <v>191442</v>
      </c>
      <c r="G27" s="16">
        <v>205171</v>
      </c>
      <c r="H27" s="16">
        <v>210085</v>
      </c>
      <c r="I27" s="16">
        <v>31865</v>
      </c>
      <c r="J27" s="31">
        <v>27955832</v>
      </c>
      <c r="K27" s="15">
        <v>23723640</v>
      </c>
      <c r="L27" s="15">
        <v>54770609</v>
      </c>
      <c r="M27" s="16">
        <v>106450081</v>
      </c>
      <c r="N27" s="15">
        <v>185665</v>
      </c>
      <c r="O27" s="16">
        <v>201108</v>
      </c>
      <c r="P27" s="16">
        <v>190246</v>
      </c>
      <c r="Q27" s="16">
        <v>20328</v>
      </c>
      <c r="R27" s="31">
        <v>28128232</v>
      </c>
      <c r="S27" s="15">
        <v>23508557</v>
      </c>
      <c r="T27" s="15">
        <v>54582364</v>
      </c>
      <c r="U27" s="16">
        <v>106219153</v>
      </c>
      <c r="V27" s="15">
        <v>179929</v>
      </c>
      <c r="W27" s="16">
        <v>197535</v>
      </c>
      <c r="X27" s="16">
        <v>184855</v>
      </c>
      <c r="Y27" s="16">
        <v>24219</v>
      </c>
      <c r="Z27" s="31">
        <v>28320415</v>
      </c>
      <c r="AA27" s="15">
        <v>14868755</v>
      </c>
      <c r="AB27" s="15">
        <v>61514313</v>
      </c>
      <c r="AC27" s="16">
        <v>104703483</v>
      </c>
      <c r="AD27" s="15">
        <v>191196</v>
      </c>
      <c r="AE27" s="16">
        <v>189777</v>
      </c>
      <c r="AF27" s="16">
        <v>193382</v>
      </c>
      <c r="AG27" s="16">
        <v>21653</v>
      </c>
      <c r="AH27" s="31">
        <v>29305094</v>
      </c>
      <c r="AI27" s="15">
        <v>13015385</v>
      </c>
      <c r="AJ27" s="15">
        <v>64448487</v>
      </c>
      <c r="AK27" s="16">
        <v>106768966</v>
      </c>
      <c r="AL27" s="15">
        <v>190818</v>
      </c>
      <c r="AM27" s="16">
        <v>191815</v>
      </c>
      <c r="AN27" s="16">
        <v>193249</v>
      </c>
      <c r="AO27" s="16">
        <v>55967</v>
      </c>
      <c r="AP27" s="31">
        <v>28177755</v>
      </c>
      <c r="AQ27" s="15">
        <v>12498944</v>
      </c>
      <c r="AR27" s="15">
        <v>67904459</v>
      </c>
      <c r="AS27" s="16">
        <v>108581158</v>
      </c>
      <c r="AT27" s="15">
        <v>190913</v>
      </c>
      <c r="AU27" s="16">
        <v>194375</v>
      </c>
      <c r="AV27" s="16">
        <v>196657</v>
      </c>
      <c r="AW27" s="16">
        <v>27706</v>
      </c>
      <c r="AX27" s="31">
        <v>31287614</v>
      </c>
      <c r="AY27" s="15">
        <v>13962332</v>
      </c>
      <c r="AZ27" s="15">
        <v>71859606</v>
      </c>
      <c r="BA27" s="16">
        <v>117109552</v>
      </c>
      <c r="BB27" s="15">
        <v>195082</v>
      </c>
      <c r="BC27" s="16">
        <v>206634</v>
      </c>
      <c r="BD27" s="16">
        <v>201694</v>
      </c>
      <c r="BE27" s="16">
        <v>54386</v>
      </c>
      <c r="BF27" s="31">
        <v>35484560</v>
      </c>
      <c r="BG27" s="15">
        <v>15736034</v>
      </c>
      <c r="BH27" s="15">
        <v>75414597</v>
      </c>
      <c r="BI27" s="16">
        <v>126635191</v>
      </c>
      <c r="BJ27" s="15">
        <v>210289</v>
      </c>
      <c r="BK27" s="16">
        <v>220738</v>
      </c>
      <c r="BL27" s="16">
        <v>214770</v>
      </c>
      <c r="BM27" s="16">
        <v>56118</v>
      </c>
      <c r="BN27" s="31">
        <v>30947767</v>
      </c>
      <c r="BO27" s="15">
        <v>13468067</v>
      </c>
      <c r="BP27" s="15">
        <v>75224585</v>
      </c>
      <c r="BQ27" s="16">
        <v>119640419</v>
      </c>
      <c r="BR27" s="15">
        <v>198949</v>
      </c>
      <c r="BS27" s="16">
        <v>190089</v>
      </c>
      <c r="BT27" s="16">
        <v>205370</v>
      </c>
      <c r="BU27" s="16">
        <v>39487</v>
      </c>
      <c r="BV27" s="31">
        <v>33555798</v>
      </c>
      <c r="BW27" s="15">
        <v>14961251</v>
      </c>
      <c r="BX27" s="15">
        <v>71864732</v>
      </c>
      <c r="BY27" s="16">
        <v>120381781</v>
      </c>
      <c r="BZ27" s="15">
        <v>193910</v>
      </c>
      <c r="CA27" s="16">
        <v>200533</v>
      </c>
      <c r="CB27" s="16">
        <v>209018</v>
      </c>
      <c r="CC27" s="16">
        <v>23716</v>
      </c>
      <c r="CD27" s="31">
        <v>29107221</v>
      </c>
      <c r="CE27" s="15">
        <v>12747922</v>
      </c>
      <c r="CF27" s="15">
        <v>68398203</v>
      </c>
      <c r="CG27" s="16">
        <v>110253346</v>
      </c>
      <c r="CH27" s="15">
        <v>200103</v>
      </c>
      <c r="CI27" s="16">
        <v>201278</v>
      </c>
      <c r="CJ27" s="16">
        <v>204994</v>
      </c>
      <c r="CK27" s="16">
        <v>42539</v>
      </c>
      <c r="CL27" s="31">
        <v>30334199</v>
      </c>
      <c r="CM27" s="15">
        <v>21248180</v>
      </c>
      <c r="CN27" s="15">
        <v>65661814</v>
      </c>
      <c r="CO27" s="16">
        <v>117244193</v>
      </c>
      <c r="CP27" s="15">
        <v>201587</v>
      </c>
      <c r="CQ27" s="16">
        <v>207630</v>
      </c>
      <c r="CR27" s="16">
        <v>199686</v>
      </c>
      <c r="CS27" s="16">
        <v>16952</v>
      </c>
      <c r="CT27" s="31">
        <f t="shared" si="15"/>
        <v>361012883</v>
      </c>
      <c r="CU27" s="15">
        <f t="shared" si="15"/>
        <v>207010287</v>
      </c>
      <c r="CV27" s="15">
        <f t="shared" si="15"/>
        <v>792360684</v>
      </c>
      <c r="CW27" s="16">
        <f t="shared" si="15"/>
        <v>1360383854</v>
      </c>
      <c r="CX27" s="15">
        <f t="shared" si="15"/>
        <v>2329883</v>
      </c>
      <c r="CY27" s="16">
        <f t="shared" si="15"/>
        <v>2406683</v>
      </c>
      <c r="CZ27" s="16">
        <f t="shared" si="15"/>
        <v>2404006</v>
      </c>
      <c r="DA27" s="16">
        <f t="shared" si="15"/>
        <v>414936</v>
      </c>
    </row>
    <row r="28" spans="1:105" ht="12.75" customHeight="1">
      <c r="A28" s="19" t="s">
        <v>40</v>
      </c>
      <c r="B28" s="31">
        <v>10287488</v>
      </c>
      <c r="C28" s="15">
        <v>0</v>
      </c>
      <c r="D28" s="15">
        <v>0</v>
      </c>
      <c r="E28" s="16">
        <v>10287488</v>
      </c>
      <c r="F28" s="15">
        <v>39900</v>
      </c>
      <c r="G28" s="16">
        <v>0</v>
      </c>
      <c r="H28" s="16">
        <f>32000+7900</f>
        <v>39900</v>
      </c>
      <c r="I28" s="16">
        <v>6075</v>
      </c>
      <c r="J28" s="31">
        <v>4007173</v>
      </c>
      <c r="K28" s="15">
        <v>0</v>
      </c>
      <c r="L28" s="15">
        <v>0</v>
      </c>
      <c r="M28" s="16">
        <v>4007173</v>
      </c>
      <c r="N28" s="15">
        <v>8000</v>
      </c>
      <c r="O28" s="16">
        <v>0</v>
      </c>
      <c r="P28" s="16">
        <v>8000</v>
      </c>
      <c r="Q28" s="16">
        <v>6450</v>
      </c>
      <c r="R28" s="31">
        <v>3575291</v>
      </c>
      <c r="S28" s="15">
        <v>0</v>
      </c>
      <c r="T28" s="15">
        <v>0</v>
      </c>
      <c r="U28" s="16">
        <v>3575291</v>
      </c>
      <c r="V28" s="15">
        <v>4420</v>
      </c>
      <c r="W28" s="16">
        <v>0</v>
      </c>
      <c r="X28" s="16">
        <f>20+4400</f>
        <v>4420</v>
      </c>
      <c r="Y28" s="16">
        <v>4050</v>
      </c>
      <c r="Z28" s="31">
        <v>3779418</v>
      </c>
      <c r="AA28" s="15">
        <v>0</v>
      </c>
      <c r="AB28" s="15">
        <v>0</v>
      </c>
      <c r="AC28" s="16">
        <v>3779418</v>
      </c>
      <c r="AD28" s="15">
        <v>9000</v>
      </c>
      <c r="AE28" s="16">
        <v>0</v>
      </c>
      <c r="AF28" s="16">
        <v>9000</v>
      </c>
      <c r="AG28" s="16">
        <v>6500</v>
      </c>
      <c r="AH28" s="31">
        <v>2954280</v>
      </c>
      <c r="AI28" s="15">
        <v>0</v>
      </c>
      <c r="AJ28" s="15">
        <v>0</v>
      </c>
      <c r="AK28" s="16">
        <v>2954280</v>
      </c>
      <c r="AL28" s="15">
        <v>7500</v>
      </c>
      <c r="AM28" s="16">
        <v>0</v>
      </c>
      <c r="AN28" s="16">
        <v>7500</v>
      </c>
      <c r="AO28" s="16">
        <v>6075</v>
      </c>
      <c r="AP28" s="31">
        <v>3059791</v>
      </c>
      <c r="AQ28" s="15">
        <v>0</v>
      </c>
      <c r="AR28" s="15">
        <v>0</v>
      </c>
      <c r="AS28" s="16">
        <v>3059791</v>
      </c>
      <c r="AT28" s="15">
        <v>7360</v>
      </c>
      <c r="AU28" s="16">
        <v>0</v>
      </c>
      <c r="AV28" s="16">
        <v>7100</v>
      </c>
      <c r="AW28" s="16">
        <v>5975</v>
      </c>
      <c r="AX28" s="31">
        <v>2935744</v>
      </c>
      <c r="AY28" s="15">
        <v>0</v>
      </c>
      <c r="AZ28" s="15">
        <v>0</v>
      </c>
      <c r="BA28" s="16">
        <v>2935744</v>
      </c>
      <c r="BB28" s="15">
        <v>8200</v>
      </c>
      <c r="BC28" s="16">
        <v>0</v>
      </c>
      <c r="BD28" s="16">
        <v>8200</v>
      </c>
      <c r="BE28" s="16">
        <v>6400</v>
      </c>
      <c r="BF28" s="31">
        <v>3087018</v>
      </c>
      <c r="BG28" s="15">
        <v>0</v>
      </c>
      <c r="BH28" s="15">
        <v>0</v>
      </c>
      <c r="BI28" s="16">
        <v>3087018</v>
      </c>
      <c r="BJ28" s="15">
        <v>8300</v>
      </c>
      <c r="BK28" s="16">
        <v>0</v>
      </c>
      <c r="BL28" s="16">
        <v>8300</v>
      </c>
      <c r="BM28" s="16">
        <v>6675</v>
      </c>
      <c r="BN28" s="31">
        <v>3087948</v>
      </c>
      <c r="BO28" s="15">
        <v>0</v>
      </c>
      <c r="BP28" s="15">
        <v>0</v>
      </c>
      <c r="BQ28" s="16">
        <v>3087948</v>
      </c>
      <c r="BR28" s="15">
        <v>9300</v>
      </c>
      <c r="BS28" s="16">
        <v>0</v>
      </c>
      <c r="BT28" s="16">
        <v>9300</v>
      </c>
      <c r="BU28" s="16">
        <v>6625</v>
      </c>
      <c r="BV28" s="31">
        <v>2331400</v>
      </c>
      <c r="BW28" s="15">
        <v>0</v>
      </c>
      <c r="BX28" s="15">
        <v>0</v>
      </c>
      <c r="BY28" s="16">
        <v>2331400</v>
      </c>
      <c r="BZ28" s="15">
        <v>10360</v>
      </c>
      <c r="CA28" s="16">
        <v>0</v>
      </c>
      <c r="CB28" s="16">
        <v>7200</v>
      </c>
      <c r="CC28" s="16">
        <v>5350</v>
      </c>
      <c r="CD28" s="31">
        <v>2593560</v>
      </c>
      <c r="CE28" s="15">
        <v>0</v>
      </c>
      <c r="CF28" s="15">
        <v>0</v>
      </c>
      <c r="CG28" s="16">
        <v>2593560</v>
      </c>
      <c r="CH28" s="15">
        <v>8200</v>
      </c>
      <c r="CI28" s="16">
        <v>0</v>
      </c>
      <c r="CJ28" s="16">
        <v>8200</v>
      </c>
      <c r="CK28" s="16">
        <v>6400</v>
      </c>
      <c r="CL28" s="31">
        <v>2187242</v>
      </c>
      <c r="CM28" s="15">
        <v>0</v>
      </c>
      <c r="CN28" s="15">
        <v>0</v>
      </c>
      <c r="CO28" s="16">
        <v>2187242</v>
      </c>
      <c r="CP28" s="15">
        <v>9100</v>
      </c>
      <c r="CQ28" s="16">
        <v>0</v>
      </c>
      <c r="CR28" s="16">
        <v>9100</v>
      </c>
      <c r="CS28" s="16">
        <v>6875</v>
      </c>
      <c r="CT28" s="31">
        <f t="shared" si="15"/>
        <v>43886353</v>
      </c>
      <c r="CU28" s="15">
        <f t="shared" si="15"/>
        <v>0</v>
      </c>
      <c r="CV28" s="15">
        <f t="shared" si="15"/>
        <v>0</v>
      </c>
      <c r="CW28" s="16">
        <f t="shared" si="15"/>
        <v>43886353</v>
      </c>
      <c r="CX28" s="15">
        <f t="shared" si="15"/>
        <v>129640</v>
      </c>
      <c r="CY28" s="16">
        <f t="shared" si="15"/>
        <v>0</v>
      </c>
      <c r="CZ28" s="16">
        <f t="shared" si="15"/>
        <v>126220</v>
      </c>
      <c r="DA28" s="16">
        <f t="shared" si="15"/>
        <v>73450</v>
      </c>
    </row>
    <row r="29" spans="1:105" ht="12.75" customHeight="1">
      <c r="A29" s="19" t="s">
        <v>41</v>
      </c>
      <c r="B29" s="31">
        <v>106088</v>
      </c>
      <c r="C29" s="15">
        <v>76031</v>
      </c>
      <c r="D29" s="15">
        <v>168077</v>
      </c>
      <c r="E29" s="16">
        <v>350196</v>
      </c>
      <c r="F29" s="15">
        <v>0</v>
      </c>
      <c r="G29" s="16">
        <v>0</v>
      </c>
      <c r="H29" s="16"/>
      <c r="I29" s="16"/>
      <c r="J29" s="31">
        <v>43984</v>
      </c>
      <c r="K29" s="15">
        <v>65564</v>
      </c>
      <c r="L29" s="15">
        <v>98018</v>
      </c>
      <c r="M29" s="16">
        <v>207566</v>
      </c>
      <c r="N29" s="15">
        <v>0</v>
      </c>
      <c r="O29" s="16">
        <v>0</v>
      </c>
      <c r="P29" s="16"/>
      <c r="Q29" s="16"/>
      <c r="R29" s="31">
        <v>496</v>
      </c>
      <c r="S29" s="15">
        <v>58187</v>
      </c>
      <c r="T29" s="15">
        <v>720</v>
      </c>
      <c r="U29" s="16">
        <v>59403</v>
      </c>
      <c r="V29" s="15">
        <v>0</v>
      </c>
      <c r="W29" s="16">
        <v>0</v>
      </c>
      <c r="X29" s="16"/>
      <c r="Y29" s="16"/>
      <c r="Z29" s="31">
        <v>231318</v>
      </c>
      <c r="AA29" s="15">
        <v>91768</v>
      </c>
      <c r="AB29" s="15">
        <v>278983</v>
      </c>
      <c r="AC29" s="16">
        <v>602069</v>
      </c>
      <c r="AD29" s="15">
        <v>0</v>
      </c>
      <c r="AE29" s="16">
        <v>0</v>
      </c>
      <c r="AF29" s="16"/>
      <c r="AG29" s="16"/>
      <c r="AH29" s="31">
        <v>2128427</v>
      </c>
      <c r="AI29" s="15">
        <v>948192</v>
      </c>
      <c r="AJ29" s="15">
        <v>4339179</v>
      </c>
      <c r="AK29" s="16">
        <v>7415798</v>
      </c>
      <c r="AL29" s="15">
        <v>0</v>
      </c>
      <c r="AM29" s="16">
        <v>0</v>
      </c>
      <c r="AN29" s="16"/>
      <c r="AO29" s="16"/>
      <c r="AP29" s="31">
        <v>96533</v>
      </c>
      <c r="AQ29" s="15">
        <v>64476</v>
      </c>
      <c r="AR29" s="15">
        <v>43699</v>
      </c>
      <c r="AS29" s="16">
        <v>204708</v>
      </c>
      <c r="AT29" s="15">
        <v>0</v>
      </c>
      <c r="AU29" s="16">
        <v>0</v>
      </c>
      <c r="AV29" s="16"/>
      <c r="AW29" s="16"/>
      <c r="AX29" s="31">
        <v>78337</v>
      </c>
      <c r="AY29" s="15">
        <v>7183</v>
      </c>
      <c r="AZ29" s="15">
        <v>221480</v>
      </c>
      <c r="BA29" s="16">
        <v>307000</v>
      </c>
      <c r="BB29" s="15">
        <v>0</v>
      </c>
      <c r="BC29" s="16">
        <v>0</v>
      </c>
      <c r="BD29" s="16"/>
      <c r="BE29" s="16"/>
      <c r="BF29" s="31">
        <v>697600</v>
      </c>
      <c r="BG29" s="15">
        <v>81707</v>
      </c>
      <c r="BH29" s="15">
        <v>676938</v>
      </c>
      <c r="BI29" s="16">
        <v>1456245</v>
      </c>
      <c r="BJ29" s="15">
        <v>0</v>
      </c>
      <c r="BK29" s="16">
        <v>0</v>
      </c>
      <c r="BL29" s="16"/>
      <c r="BM29" s="16"/>
      <c r="BN29" s="31">
        <v>792372</v>
      </c>
      <c r="BO29" s="15">
        <v>309040</v>
      </c>
      <c r="BP29" s="15">
        <v>241540</v>
      </c>
      <c r="BQ29" s="16">
        <v>1342952</v>
      </c>
      <c r="BR29" s="15">
        <v>0</v>
      </c>
      <c r="BS29" s="16">
        <v>0</v>
      </c>
      <c r="BT29" s="16"/>
      <c r="BU29" s="16"/>
      <c r="BV29" s="31">
        <v>948313</v>
      </c>
      <c r="BW29" s="15">
        <v>382955</v>
      </c>
      <c r="BX29" s="15">
        <v>2962455</v>
      </c>
      <c r="BY29" s="16">
        <v>4293723</v>
      </c>
      <c r="BZ29" s="15">
        <v>0</v>
      </c>
      <c r="CA29" s="16">
        <v>0</v>
      </c>
      <c r="CB29" s="16"/>
      <c r="CC29" s="16"/>
      <c r="CD29" s="31">
        <v>187660</v>
      </c>
      <c r="CE29" s="15">
        <v>139730</v>
      </c>
      <c r="CF29" s="15">
        <v>449540</v>
      </c>
      <c r="CG29" s="16">
        <v>776930</v>
      </c>
      <c r="CH29" s="15">
        <v>0</v>
      </c>
      <c r="CI29" s="16">
        <v>0</v>
      </c>
      <c r="CJ29" s="16"/>
      <c r="CK29" s="16"/>
      <c r="CL29" s="31">
        <v>184055</v>
      </c>
      <c r="CM29" s="15">
        <v>112682</v>
      </c>
      <c r="CN29" s="15">
        <v>578102</v>
      </c>
      <c r="CO29" s="16">
        <v>874839</v>
      </c>
      <c r="CP29" s="15">
        <v>0</v>
      </c>
      <c r="CQ29" s="16">
        <v>0</v>
      </c>
      <c r="CR29" s="16"/>
      <c r="CS29" s="16"/>
      <c r="CT29" s="31">
        <f aca="true" t="shared" si="16" ref="CT29:DA29">+B29+J29+R29+Z29+AH29+AP29+AX29+BF29+BN29+BV29+CD29+CL29</f>
        <v>5495183</v>
      </c>
      <c r="CU29" s="15">
        <f t="shared" si="16"/>
        <v>2337515</v>
      </c>
      <c r="CV29" s="15">
        <f t="shared" si="16"/>
        <v>10058731</v>
      </c>
      <c r="CW29" s="16">
        <f t="shared" si="16"/>
        <v>17891429</v>
      </c>
      <c r="CX29" s="15">
        <f t="shared" si="16"/>
        <v>0</v>
      </c>
      <c r="CY29" s="16">
        <f t="shared" si="16"/>
        <v>0</v>
      </c>
      <c r="CZ29" s="16">
        <f t="shared" si="16"/>
        <v>0</v>
      </c>
      <c r="DA29" s="16">
        <f t="shared" si="16"/>
        <v>0</v>
      </c>
    </row>
    <row r="30" spans="1:105" ht="12.75">
      <c r="A30" s="37" t="s">
        <v>42</v>
      </c>
      <c r="B30" s="34">
        <f>SUM(B23:B29)</f>
        <v>71461912</v>
      </c>
      <c r="C30" s="38">
        <f aca="true" t="shared" si="17" ref="C30:R30">SUM(C23:C29)</f>
        <v>56944612</v>
      </c>
      <c r="D30" s="38">
        <f t="shared" si="17"/>
        <v>121243310</v>
      </c>
      <c r="E30" s="38">
        <f t="shared" si="17"/>
        <v>249649834</v>
      </c>
      <c r="F30" s="34">
        <f t="shared" si="17"/>
        <v>486001</v>
      </c>
      <c r="G30" s="38">
        <f t="shared" si="17"/>
        <v>456362</v>
      </c>
      <c r="H30" s="34">
        <f t="shared" si="17"/>
        <v>510550</v>
      </c>
      <c r="I30" s="39">
        <f t="shared" si="17"/>
        <v>94591</v>
      </c>
      <c r="J30" s="34">
        <f t="shared" si="17"/>
        <v>66555216</v>
      </c>
      <c r="K30" s="38">
        <f t="shared" si="17"/>
        <v>52891758</v>
      </c>
      <c r="L30" s="38">
        <f t="shared" si="17"/>
        <v>114537824</v>
      </c>
      <c r="M30" s="38">
        <f t="shared" si="17"/>
        <v>233984798</v>
      </c>
      <c r="N30" s="34">
        <f t="shared" si="17"/>
        <v>449870</v>
      </c>
      <c r="O30" s="38">
        <f t="shared" si="17"/>
        <v>444617</v>
      </c>
      <c r="P30" s="34">
        <f t="shared" si="17"/>
        <v>453157</v>
      </c>
      <c r="Q30" s="39">
        <f t="shared" si="17"/>
        <v>88577</v>
      </c>
      <c r="R30" s="34">
        <f t="shared" si="17"/>
        <v>67139325</v>
      </c>
      <c r="S30" s="38">
        <f aca="true" t="shared" si="18" ref="S30:AH30">SUM(S23:S29)</f>
        <v>52588423</v>
      </c>
      <c r="T30" s="38">
        <f t="shared" si="18"/>
        <v>114565124</v>
      </c>
      <c r="U30" s="38">
        <f t="shared" si="18"/>
        <v>234292872</v>
      </c>
      <c r="V30" s="34">
        <f t="shared" si="18"/>
        <v>441696</v>
      </c>
      <c r="W30" s="38">
        <f t="shared" si="18"/>
        <v>442316</v>
      </c>
      <c r="X30" s="34">
        <f t="shared" si="18"/>
        <v>445909</v>
      </c>
      <c r="Y30" s="39">
        <f t="shared" si="18"/>
        <v>88196</v>
      </c>
      <c r="Z30" s="34">
        <f t="shared" si="18"/>
        <v>58650558</v>
      </c>
      <c r="AA30" s="38">
        <f t="shared" si="18"/>
        <v>30183090</v>
      </c>
      <c r="AB30" s="38">
        <f t="shared" si="18"/>
        <v>112303752</v>
      </c>
      <c r="AC30" s="38">
        <f t="shared" si="18"/>
        <v>201137400</v>
      </c>
      <c r="AD30" s="34">
        <f t="shared" si="18"/>
        <v>391181</v>
      </c>
      <c r="AE30" s="38">
        <f t="shared" si="18"/>
        <v>374991</v>
      </c>
      <c r="AF30" s="34">
        <f t="shared" si="18"/>
        <v>401062</v>
      </c>
      <c r="AG30" s="39">
        <f t="shared" si="18"/>
        <v>66377</v>
      </c>
      <c r="AH30" s="34">
        <f t="shared" si="18"/>
        <v>61977007</v>
      </c>
      <c r="AI30" s="38">
        <f aca="true" t="shared" si="19" ref="AI30:AX30">SUM(AI23:AI29)</f>
        <v>26687505</v>
      </c>
      <c r="AJ30" s="38">
        <f t="shared" si="19"/>
        <v>123151723</v>
      </c>
      <c r="AK30" s="38">
        <f t="shared" si="19"/>
        <v>211816235</v>
      </c>
      <c r="AL30" s="34">
        <f t="shared" si="19"/>
        <v>405254</v>
      </c>
      <c r="AM30" s="38">
        <f t="shared" si="19"/>
        <v>388736</v>
      </c>
      <c r="AN30" s="34">
        <f t="shared" si="19"/>
        <v>410479</v>
      </c>
      <c r="AO30" s="39">
        <f t="shared" si="19"/>
        <v>108353</v>
      </c>
      <c r="AP30" s="34">
        <f t="shared" si="19"/>
        <v>60862522</v>
      </c>
      <c r="AQ30" s="38">
        <f t="shared" si="19"/>
        <v>26272853</v>
      </c>
      <c r="AR30" s="38">
        <f t="shared" si="19"/>
        <v>127287169</v>
      </c>
      <c r="AS30" s="38">
        <f t="shared" si="19"/>
        <v>214422544</v>
      </c>
      <c r="AT30" s="34">
        <f t="shared" si="19"/>
        <v>414116</v>
      </c>
      <c r="AU30" s="38">
        <f t="shared" si="19"/>
        <v>403483</v>
      </c>
      <c r="AV30" s="34">
        <f t="shared" si="19"/>
        <v>424587</v>
      </c>
      <c r="AW30" s="39">
        <f t="shared" si="19"/>
        <v>85293</v>
      </c>
      <c r="AX30" s="34">
        <f t="shared" si="19"/>
        <v>56889674</v>
      </c>
      <c r="AY30" s="38">
        <f aca="true" t="shared" si="20" ref="AY30:BN30">SUM(AY23:AY29)</f>
        <v>23145225</v>
      </c>
      <c r="AZ30" s="38">
        <f t="shared" si="20"/>
        <v>119989508</v>
      </c>
      <c r="BA30" s="38">
        <f t="shared" si="20"/>
        <v>200024407</v>
      </c>
      <c r="BB30" s="34">
        <f t="shared" si="20"/>
        <v>372488</v>
      </c>
      <c r="BC30" s="38">
        <f t="shared" si="20"/>
        <v>380901</v>
      </c>
      <c r="BD30" s="34">
        <f t="shared" si="20"/>
        <v>383309</v>
      </c>
      <c r="BE30" s="39">
        <f t="shared" si="20"/>
        <v>98618</v>
      </c>
      <c r="BF30" s="34">
        <f t="shared" si="20"/>
        <v>68632559</v>
      </c>
      <c r="BG30" s="38">
        <f t="shared" si="20"/>
        <v>29441954</v>
      </c>
      <c r="BH30" s="38">
        <f t="shared" si="20"/>
        <v>131880478</v>
      </c>
      <c r="BI30" s="38">
        <f t="shared" si="20"/>
        <v>229954991</v>
      </c>
      <c r="BJ30" s="34">
        <f t="shared" si="20"/>
        <v>423985</v>
      </c>
      <c r="BK30" s="38">
        <f t="shared" si="20"/>
        <v>421199</v>
      </c>
      <c r="BL30" s="34">
        <f t="shared" si="20"/>
        <v>433624</v>
      </c>
      <c r="BM30" s="39">
        <f t="shared" si="20"/>
        <v>111475</v>
      </c>
      <c r="BN30" s="34">
        <f t="shared" si="20"/>
        <v>63414688</v>
      </c>
      <c r="BO30" s="38">
        <f aca="true" t="shared" si="21" ref="BO30:CD30">SUM(BO23:BO29)</f>
        <v>26933730</v>
      </c>
      <c r="BP30" s="38">
        <f t="shared" si="21"/>
        <v>134281011</v>
      </c>
      <c r="BQ30" s="38">
        <f t="shared" si="21"/>
        <v>224629429</v>
      </c>
      <c r="BR30" s="34">
        <f t="shared" si="21"/>
        <v>418189</v>
      </c>
      <c r="BS30" s="38">
        <f t="shared" si="21"/>
        <v>392922</v>
      </c>
      <c r="BT30" s="34">
        <f t="shared" si="21"/>
        <v>429311</v>
      </c>
      <c r="BU30" s="39">
        <f t="shared" si="21"/>
        <v>97041</v>
      </c>
      <c r="BV30" s="34">
        <f t="shared" si="21"/>
        <v>64105325</v>
      </c>
      <c r="BW30" s="38">
        <f t="shared" si="21"/>
        <v>27900924</v>
      </c>
      <c r="BX30" s="38">
        <f t="shared" si="21"/>
        <v>129894595</v>
      </c>
      <c r="BY30" s="38">
        <f t="shared" si="21"/>
        <v>221900844</v>
      </c>
      <c r="BZ30" s="34">
        <f t="shared" si="21"/>
        <v>403693</v>
      </c>
      <c r="CA30" s="38">
        <f t="shared" si="21"/>
        <v>395630</v>
      </c>
      <c r="CB30" s="34">
        <f t="shared" si="21"/>
        <v>422687</v>
      </c>
      <c r="CC30" s="39">
        <f t="shared" si="21"/>
        <v>73048</v>
      </c>
      <c r="CD30" s="34">
        <f t="shared" si="21"/>
        <v>54294912</v>
      </c>
      <c r="CE30" s="38">
        <f aca="true" t="shared" si="22" ref="CE30:CT30">SUM(CE23:CE29)</f>
        <v>23180838</v>
      </c>
      <c r="CF30" s="38">
        <f t="shared" si="22"/>
        <v>116053015</v>
      </c>
      <c r="CG30" s="38">
        <f t="shared" si="22"/>
        <v>193528765</v>
      </c>
      <c r="CH30" s="34">
        <f t="shared" si="22"/>
        <v>394908</v>
      </c>
      <c r="CI30" s="38">
        <f t="shared" si="22"/>
        <v>382002</v>
      </c>
      <c r="CJ30" s="34">
        <f t="shared" si="22"/>
        <v>407978</v>
      </c>
      <c r="CK30" s="39">
        <f t="shared" si="22"/>
        <v>91042</v>
      </c>
      <c r="CL30" s="34">
        <f t="shared" si="22"/>
        <v>53097830</v>
      </c>
      <c r="CM30" s="38">
        <f t="shared" si="22"/>
        <v>34706926</v>
      </c>
      <c r="CN30" s="38">
        <f t="shared" si="22"/>
        <v>104423582</v>
      </c>
      <c r="CO30" s="38">
        <f t="shared" si="22"/>
        <v>192228338</v>
      </c>
      <c r="CP30" s="34">
        <f t="shared" si="22"/>
        <v>362106</v>
      </c>
      <c r="CQ30" s="38">
        <f t="shared" si="22"/>
        <v>354917</v>
      </c>
      <c r="CR30" s="34">
        <f t="shared" si="22"/>
        <v>369182</v>
      </c>
      <c r="CS30" s="39">
        <f t="shared" si="22"/>
        <v>60875</v>
      </c>
      <c r="CT30" s="34">
        <f t="shared" si="22"/>
        <v>747081528</v>
      </c>
      <c r="CU30" s="38">
        <f aca="true" t="shared" si="23" ref="CU30:DA30">SUM(CU23:CU29)</f>
        <v>410877838</v>
      </c>
      <c r="CV30" s="38">
        <f t="shared" si="23"/>
        <v>1449611091</v>
      </c>
      <c r="CW30" s="38">
        <f t="shared" si="23"/>
        <v>2607570457</v>
      </c>
      <c r="CX30" s="34">
        <f t="shared" si="23"/>
        <v>4963487</v>
      </c>
      <c r="CY30" s="38">
        <f t="shared" si="23"/>
        <v>4838076</v>
      </c>
      <c r="CZ30" s="34">
        <f t="shared" si="23"/>
        <v>5091835</v>
      </c>
      <c r="DA30" s="39">
        <f t="shared" si="23"/>
        <v>1063486</v>
      </c>
    </row>
    <row r="31" spans="1:105" ht="12.75" customHeight="1">
      <c r="A31" s="19"/>
      <c r="B31" s="31"/>
      <c r="C31" s="15"/>
      <c r="D31" s="15"/>
      <c r="E31" s="16"/>
      <c r="F31" s="15"/>
      <c r="G31" s="16"/>
      <c r="H31" s="16"/>
      <c r="I31" s="16"/>
      <c r="J31" s="31"/>
      <c r="K31" s="15"/>
      <c r="L31" s="15"/>
      <c r="M31" s="16"/>
      <c r="N31" s="15"/>
      <c r="O31" s="16"/>
      <c r="P31" s="16"/>
      <c r="Q31" s="16"/>
      <c r="R31" s="31"/>
      <c r="S31" s="15"/>
      <c r="T31" s="15"/>
      <c r="U31" s="16"/>
      <c r="V31" s="15"/>
      <c r="W31" s="16"/>
      <c r="X31" s="16"/>
      <c r="Y31" s="16"/>
      <c r="Z31" s="31"/>
      <c r="AA31" s="15"/>
      <c r="AB31" s="15"/>
      <c r="AC31" s="16"/>
      <c r="AD31" s="15"/>
      <c r="AE31" s="16"/>
      <c r="AF31" s="16"/>
      <c r="AG31" s="16"/>
      <c r="AH31" s="31"/>
      <c r="AI31" s="15"/>
      <c r="AJ31" s="15"/>
      <c r="AK31" s="16"/>
      <c r="AL31" s="15"/>
      <c r="AM31" s="16"/>
      <c r="AN31" s="16"/>
      <c r="AO31" s="16"/>
      <c r="AP31" s="31"/>
      <c r="AQ31" s="15"/>
      <c r="AR31" s="15"/>
      <c r="AS31" s="16"/>
      <c r="AT31" s="15"/>
      <c r="AU31" s="16"/>
      <c r="AV31" s="16"/>
      <c r="AW31" s="16"/>
      <c r="AX31" s="31"/>
      <c r="AY31" s="15"/>
      <c r="AZ31" s="15"/>
      <c r="BA31" s="16"/>
      <c r="BB31" s="15"/>
      <c r="BC31" s="16"/>
      <c r="BD31" s="16"/>
      <c r="BE31" s="16"/>
      <c r="BF31" s="31"/>
      <c r="BG31" s="15"/>
      <c r="BH31" s="15"/>
      <c r="BI31" s="16"/>
      <c r="BJ31" s="15"/>
      <c r="BK31" s="16"/>
      <c r="BL31" s="16"/>
      <c r="BM31" s="16"/>
      <c r="BN31" s="31"/>
      <c r="BO31" s="15"/>
      <c r="BP31" s="15"/>
      <c r="BQ31" s="16"/>
      <c r="BR31" s="15"/>
      <c r="BS31" s="16"/>
      <c r="BT31" s="16"/>
      <c r="BU31" s="16"/>
      <c r="BV31" s="31"/>
      <c r="BW31" s="15"/>
      <c r="BX31" s="15"/>
      <c r="BY31" s="16"/>
      <c r="BZ31" s="15"/>
      <c r="CA31" s="16"/>
      <c r="CB31" s="16"/>
      <c r="CC31" s="16"/>
      <c r="CD31" s="31"/>
      <c r="CE31" s="15"/>
      <c r="CF31" s="15"/>
      <c r="CG31" s="16"/>
      <c r="CH31" s="15"/>
      <c r="CI31" s="16"/>
      <c r="CJ31" s="16"/>
      <c r="CK31" s="16"/>
      <c r="CL31" s="31"/>
      <c r="CM31" s="15"/>
      <c r="CN31" s="15"/>
      <c r="CO31" s="16"/>
      <c r="CP31" s="15"/>
      <c r="CQ31" s="16"/>
      <c r="CR31" s="16"/>
      <c r="CS31" s="16"/>
      <c r="CT31" s="31"/>
      <c r="CU31" s="15"/>
      <c r="CV31" s="15"/>
      <c r="CW31" s="16"/>
      <c r="CX31" s="15"/>
      <c r="CY31" s="16"/>
      <c r="CZ31" s="16"/>
      <c r="DA31" s="16"/>
    </row>
    <row r="32" spans="1:105" ht="12.75" customHeight="1">
      <c r="A32" s="19" t="s">
        <v>43</v>
      </c>
      <c r="B32" s="31">
        <v>18121709</v>
      </c>
      <c r="C32" s="15">
        <v>0</v>
      </c>
      <c r="D32" s="15">
        <v>0</v>
      </c>
      <c r="E32" s="16">
        <v>18121709</v>
      </c>
      <c r="F32" s="15">
        <v>31967</v>
      </c>
      <c r="G32" s="16">
        <v>0</v>
      </c>
      <c r="H32" s="16"/>
      <c r="I32" s="16"/>
      <c r="J32" s="31">
        <v>16081826</v>
      </c>
      <c r="K32" s="15">
        <v>0</v>
      </c>
      <c r="L32" s="15">
        <v>0</v>
      </c>
      <c r="M32" s="16">
        <v>16081826</v>
      </c>
      <c r="N32" s="15">
        <v>31967</v>
      </c>
      <c r="O32" s="16">
        <v>0</v>
      </c>
      <c r="P32" s="16"/>
      <c r="Q32" s="16"/>
      <c r="R32" s="31">
        <v>16485869</v>
      </c>
      <c r="S32" s="15">
        <v>0</v>
      </c>
      <c r="T32" s="15">
        <v>0</v>
      </c>
      <c r="U32" s="16">
        <v>16485869</v>
      </c>
      <c r="V32" s="15">
        <v>31967</v>
      </c>
      <c r="W32" s="16">
        <v>0</v>
      </c>
      <c r="X32" s="16"/>
      <c r="Y32" s="16"/>
      <c r="Z32" s="31">
        <v>14878935</v>
      </c>
      <c r="AA32" s="15">
        <v>0</v>
      </c>
      <c r="AB32" s="15">
        <v>0</v>
      </c>
      <c r="AC32" s="16">
        <v>14878935</v>
      </c>
      <c r="AD32" s="15">
        <v>31967</v>
      </c>
      <c r="AE32" s="16">
        <v>0</v>
      </c>
      <c r="AF32" s="16"/>
      <c r="AG32" s="16"/>
      <c r="AH32" s="31">
        <v>14176328</v>
      </c>
      <c r="AI32" s="15">
        <v>0</v>
      </c>
      <c r="AJ32" s="15">
        <v>0</v>
      </c>
      <c r="AK32" s="16">
        <v>14176328</v>
      </c>
      <c r="AL32" s="15">
        <v>31967</v>
      </c>
      <c r="AM32" s="16">
        <v>0</v>
      </c>
      <c r="AN32" s="16"/>
      <c r="AO32" s="16"/>
      <c r="AP32" s="31">
        <v>14653949</v>
      </c>
      <c r="AQ32" s="15">
        <v>0</v>
      </c>
      <c r="AR32" s="15">
        <v>0</v>
      </c>
      <c r="AS32" s="16">
        <v>14653949</v>
      </c>
      <c r="AT32" s="15">
        <v>31967</v>
      </c>
      <c r="AU32" s="16">
        <v>0</v>
      </c>
      <c r="AV32" s="16"/>
      <c r="AW32" s="16"/>
      <c r="AX32" s="31">
        <v>14541987</v>
      </c>
      <c r="AY32" s="15">
        <v>0</v>
      </c>
      <c r="AZ32" s="15">
        <v>0</v>
      </c>
      <c r="BA32" s="16">
        <v>14541987</v>
      </c>
      <c r="BB32" s="15">
        <v>31967</v>
      </c>
      <c r="BC32" s="16">
        <v>0</v>
      </c>
      <c r="BD32" s="16"/>
      <c r="BE32" s="16"/>
      <c r="BF32" s="31">
        <v>15032152</v>
      </c>
      <c r="BG32" s="15">
        <v>0</v>
      </c>
      <c r="BH32" s="15">
        <v>0</v>
      </c>
      <c r="BI32" s="16">
        <v>15032152</v>
      </c>
      <c r="BJ32" s="15">
        <v>32130</v>
      </c>
      <c r="BK32" s="16">
        <v>0</v>
      </c>
      <c r="BL32" s="16"/>
      <c r="BM32" s="16"/>
      <c r="BN32" s="31">
        <v>14444195</v>
      </c>
      <c r="BO32" s="15">
        <v>0</v>
      </c>
      <c r="BP32" s="15">
        <v>0</v>
      </c>
      <c r="BQ32" s="16">
        <v>14444195</v>
      </c>
      <c r="BR32" s="15">
        <v>32130</v>
      </c>
      <c r="BS32" s="16">
        <v>0</v>
      </c>
      <c r="BT32" s="16"/>
      <c r="BU32" s="16"/>
      <c r="BV32" s="31">
        <v>17363422</v>
      </c>
      <c r="BW32" s="15">
        <v>0</v>
      </c>
      <c r="BX32" s="15">
        <v>0</v>
      </c>
      <c r="BY32" s="16">
        <v>17363422</v>
      </c>
      <c r="BZ32" s="15">
        <v>34490</v>
      </c>
      <c r="CA32" s="16">
        <v>0</v>
      </c>
      <c r="CB32" s="16"/>
      <c r="CC32" s="16"/>
      <c r="CD32" s="31">
        <v>19599319</v>
      </c>
      <c r="CE32" s="15">
        <v>0</v>
      </c>
      <c r="CF32" s="15">
        <v>0</v>
      </c>
      <c r="CG32" s="16">
        <v>19599319</v>
      </c>
      <c r="CH32" s="15">
        <v>35316</v>
      </c>
      <c r="CI32" s="16">
        <v>0</v>
      </c>
      <c r="CJ32" s="16"/>
      <c r="CK32" s="16"/>
      <c r="CL32" s="31">
        <v>18059409</v>
      </c>
      <c r="CM32" s="15">
        <v>0</v>
      </c>
      <c r="CN32" s="15">
        <v>0</v>
      </c>
      <c r="CO32" s="16">
        <v>18059409</v>
      </c>
      <c r="CP32" s="15">
        <v>36478</v>
      </c>
      <c r="CQ32" s="16">
        <v>0</v>
      </c>
      <c r="CR32" s="16"/>
      <c r="CS32" s="16"/>
      <c r="CT32" s="31">
        <f aca="true" t="shared" si="24" ref="CT32:DA32">+B32+J32+R32+Z32+AH32+AP32+AX32+BF32+BN32+BV32+CD32+CL32</f>
        <v>193439100</v>
      </c>
      <c r="CU32" s="15">
        <f t="shared" si="24"/>
        <v>0</v>
      </c>
      <c r="CV32" s="15">
        <f t="shared" si="24"/>
        <v>0</v>
      </c>
      <c r="CW32" s="16">
        <f t="shared" si="24"/>
        <v>193439100</v>
      </c>
      <c r="CX32" s="15">
        <f t="shared" si="24"/>
        <v>394313</v>
      </c>
      <c r="CY32" s="16">
        <f t="shared" si="24"/>
        <v>0</v>
      </c>
      <c r="CZ32" s="16">
        <f t="shared" si="24"/>
        <v>0</v>
      </c>
      <c r="DA32" s="16">
        <f t="shared" si="24"/>
        <v>0</v>
      </c>
    </row>
    <row r="33" spans="1:105" ht="12.75" customHeight="1">
      <c r="A33" s="18"/>
      <c r="B33" s="32"/>
      <c r="C33" s="11"/>
      <c r="D33" s="11"/>
      <c r="E33" s="21"/>
      <c r="F33" s="11"/>
      <c r="G33" s="21"/>
      <c r="H33" s="21"/>
      <c r="I33" s="21"/>
      <c r="J33" s="32"/>
      <c r="K33" s="11"/>
      <c r="L33" s="11"/>
      <c r="M33" s="21"/>
      <c r="N33" s="11"/>
      <c r="O33" s="21"/>
      <c r="P33" s="21"/>
      <c r="Q33" s="21"/>
      <c r="R33" s="32"/>
      <c r="S33" s="11"/>
      <c r="T33" s="11"/>
      <c r="U33" s="21"/>
      <c r="V33" s="11"/>
      <c r="W33" s="21"/>
      <c r="X33" s="21"/>
      <c r="Y33" s="21"/>
      <c r="Z33" s="32"/>
      <c r="AA33" s="11"/>
      <c r="AB33" s="11"/>
      <c r="AC33" s="21"/>
      <c r="AD33" s="11"/>
      <c r="AE33" s="21"/>
      <c r="AF33" s="21"/>
      <c r="AG33" s="21"/>
      <c r="AH33" s="32"/>
      <c r="AI33" s="11"/>
      <c r="AJ33" s="11"/>
      <c r="AK33" s="21"/>
      <c r="AL33" s="11"/>
      <c r="AM33" s="21"/>
      <c r="AN33" s="21"/>
      <c r="AO33" s="21"/>
      <c r="AP33" s="32"/>
      <c r="AQ33" s="11"/>
      <c r="AR33" s="11"/>
      <c r="AS33" s="21"/>
      <c r="AT33" s="11"/>
      <c r="AU33" s="21"/>
      <c r="AV33" s="21"/>
      <c r="AW33" s="21"/>
      <c r="AX33" s="32"/>
      <c r="AY33" s="11"/>
      <c r="AZ33" s="11"/>
      <c r="BA33" s="21"/>
      <c r="BB33" s="11"/>
      <c r="BC33" s="21"/>
      <c r="BD33" s="21"/>
      <c r="BE33" s="21"/>
      <c r="BF33" s="32"/>
      <c r="BG33" s="11"/>
      <c r="BH33" s="11"/>
      <c r="BI33" s="21"/>
      <c r="BJ33" s="11"/>
      <c r="BK33" s="21"/>
      <c r="BL33" s="21"/>
      <c r="BM33" s="21"/>
      <c r="BN33" s="32"/>
      <c r="BO33" s="11"/>
      <c r="BP33" s="11"/>
      <c r="BQ33" s="21"/>
      <c r="BR33" s="11"/>
      <c r="BS33" s="21"/>
      <c r="BT33" s="21"/>
      <c r="BU33" s="21"/>
      <c r="BV33" s="32"/>
      <c r="BW33" s="11"/>
      <c r="BX33" s="11"/>
      <c r="BY33" s="21"/>
      <c r="BZ33" s="11"/>
      <c r="CA33" s="21"/>
      <c r="CB33" s="21"/>
      <c r="CC33" s="21"/>
      <c r="CD33" s="32"/>
      <c r="CE33" s="11"/>
      <c r="CF33" s="11"/>
      <c r="CG33" s="21"/>
      <c r="CH33" s="11"/>
      <c r="CI33" s="21"/>
      <c r="CJ33" s="21"/>
      <c r="CK33" s="21"/>
      <c r="CL33" s="32"/>
      <c r="CM33" s="11"/>
      <c r="CN33" s="11"/>
      <c r="CO33" s="21"/>
      <c r="CP33" s="11"/>
      <c r="CQ33" s="21"/>
      <c r="CR33" s="21"/>
      <c r="CS33" s="21"/>
      <c r="CT33" s="32"/>
      <c r="CU33" s="11"/>
      <c r="CV33" s="11"/>
      <c r="CW33" s="21"/>
      <c r="CX33" s="11"/>
      <c r="CY33" s="21"/>
      <c r="CZ33" s="21"/>
      <c r="DA33" s="21"/>
    </row>
    <row r="34" spans="1:105" ht="12.75" customHeight="1">
      <c r="A34" s="36" t="s">
        <v>44</v>
      </c>
      <c r="B34" s="34">
        <f>+B32+B30+B21+B16</f>
        <v>496957083</v>
      </c>
      <c r="C34" s="38">
        <f>+C32+C30+C21+C16</f>
        <v>61211771</v>
      </c>
      <c r="D34" s="38">
        <f>+D32+D30+D21+D16</f>
        <v>129572552</v>
      </c>
      <c r="E34" s="38">
        <f>+E32+E30+E21+E16</f>
        <v>687741406</v>
      </c>
      <c r="F34" s="34">
        <f>+F32+F30+F21+F16</f>
        <v>921658</v>
      </c>
      <c r="G34" s="38">
        <f>+G32+G30+G21+G16</f>
        <v>461627</v>
      </c>
      <c r="H34" s="34">
        <f>+H32+H30+H21+H16</f>
        <v>903981</v>
      </c>
      <c r="I34" s="39">
        <f>+I32+I30+I21+I16</f>
        <v>108762</v>
      </c>
      <c r="J34" s="34">
        <f>+J32+J30+J21+J16</f>
        <v>466527878</v>
      </c>
      <c r="K34" s="38">
        <f>+K32+K30+K21+K16</f>
        <v>56728996</v>
      </c>
      <c r="L34" s="38">
        <f>+L32+L30+L21+L16</f>
        <v>122542493</v>
      </c>
      <c r="M34" s="38">
        <f>+M32+M30+M21+M16</f>
        <v>645799367</v>
      </c>
      <c r="N34" s="34">
        <f>+N32+N30+N21+N16</f>
        <v>887536</v>
      </c>
      <c r="O34" s="38">
        <f>+O32+O30+O21+O16</f>
        <v>450085</v>
      </c>
      <c r="P34" s="34">
        <f>+P32+P30+P21+P16</f>
        <v>849617</v>
      </c>
      <c r="Q34" s="39">
        <f>+Q32+Q30+Q21+Q16</f>
        <v>102621</v>
      </c>
      <c r="R34" s="34">
        <f>+R32+R30+R21+R16</f>
        <v>453395141</v>
      </c>
      <c r="S34" s="38">
        <f>+S32+S30+S21+S16</f>
        <v>55956409</v>
      </c>
      <c r="T34" s="38">
        <f>+T32+T30+T21+T16</f>
        <v>121618127</v>
      </c>
      <c r="U34" s="38">
        <f>+U32+U30+U21+U16</f>
        <v>630969677</v>
      </c>
      <c r="V34" s="34">
        <f>+V32+V30+V21+V16</f>
        <v>861037</v>
      </c>
      <c r="W34" s="38">
        <f>+W32+W30+W21+W16</f>
        <v>446825</v>
      </c>
      <c r="X34" s="34">
        <f>+X32+X30+X21+X16</f>
        <v>829432</v>
      </c>
      <c r="Y34" s="39">
        <f>+Y32+Y30+Y21+Y16</f>
        <v>100347</v>
      </c>
      <c r="Z34" s="34">
        <f>+Z32+Z30+Z21+Z16</f>
        <v>416110848</v>
      </c>
      <c r="AA34" s="38">
        <f>+AA32+AA30+AA21+AA16</f>
        <v>32465601</v>
      </c>
      <c r="AB34" s="38">
        <f>+AB32+AB30+AB21+AB16</f>
        <v>119423091</v>
      </c>
      <c r="AC34" s="38">
        <f>+AC32+AC30+AC21+AC16</f>
        <v>567999540</v>
      </c>
      <c r="AD34" s="34">
        <f>+AD32+AD30+AD21+AD16</f>
        <v>814865</v>
      </c>
      <c r="AE34" s="38">
        <f>+AE32+AE30+AE21+AE16</f>
        <v>379438</v>
      </c>
      <c r="AF34" s="34">
        <f>+AF32+AF30+AF21+AF16</f>
        <v>782496</v>
      </c>
      <c r="AG34" s="39">
        <f>+AG32+AG30+AG21+AG16</f>
        <v>78858</v>
      </c>
      <c r="AH34" s="34">
        <f>+AH32+AH30+AH21+AH16</f>
        <v>405181776</v>
      </c>
      <c r="AI34" s="38">
        <f>+AI32+AI30+AI21+AI16</f>
        <v>28049873</v>
      </c>
      <c r="AJ34" s="38">
        <f>+AJ32+AJ30+AJ21+AJ16</f>
        <v>130422405</v>
      </c>
      <c r="AK34" s="38">
        <f>+AK32+AK30+AK21+AK16</f>
        <v>563654054</v>
      </c>
      <c r="AL34" s="34">
        <f>+AL32+AL30+AL21+AL16</f>
        <v>842766</v>
      </c>
      <c r="AM34" s="38">
        <f>+AM32+AM30+AM21+AM16</f>
        <v>395051</v>
      </c>
      <c r="AN34" s="34">
        <f>+AN32+AN30+AN21+AN16</f>
        <v>799801</v>
      </c>
      <c r="AO34" s="39">
        <f>+AO32+AO30+AO21+AO16</f>
        <v>120881</v>
      </c>
      <c r="AP34" s="34">
        <f>+AP32+AP30+AP21+AP16</f>
        <v>405228284</v>
      </c>
      <c r="AQ34" s="38">
        <f>+AQ32+AQ30+AQ21+AQ16</f>
        <v>27579548</v>
      </c>
      <c r="AR34" s="38">
        <f>+AR32+AR30+AR21+AR16</f>
        <v>134074713</v>
      </c>
      <c r="AS34" s="38">
        <f>+AS32+AS30+AS21+AS16</f>
        <v>566882545</v>
      </c>
      <c r="AT34" s="34">
        <f>+AT32+AT30+AT21+AT16</f>
        <v>884389</v>
      </c>
      <c r="AU34" s="38">
        <f>+AU32+AU30+AU21+AU16</f>
        <v>410619</v>
      </c>
      <c r="AV34" s="34">
        <f>+AV32+AV30+AV21+AV16</f>
        <v>844858</v>
      </c>
      <c r="AW34" s="39">
        <f>+AW32+AW30+AW21+AW16</f>
        <v>98312</v>
      </c>
      <c r="AX34" s="34">
        <f>+AX32+AX30+AX21+AX16</f>
        <v>411715214</v>
      </c>
      <c r="AY34" s="38">
        <f>+AY32+AY30+AY21+AY16</f>
        <v>24543430</v>
      </c>
      <c r="AZ34" s="38">
        <f>+AZ32+AZ30+AZ21+AZ16</f>
        <v>126606273</v>
      </c>
      <c r="BA34" s="38">
        <f>+BA32+BA30+BA21+BA16</f>
        <v>562864917</v>
      </c>
      <c r="BB34" s="34">
        <f>+BB32+BB30+BB21+BB16</f>
        <v>847510</v>
      </c>
      <c r="BC34" s="38">
        <f>+BC32+BC30+BC21+BC16</f>
        <v>388822</v>
      </c>
      <c r="BD34" s="34">
        <f>+BD32+BD30+BD21+BD16</f>
        <v>807240</v>
      </c>
      <c r="BE34" s="39">
        <f>+BE32+BE30+BE21+BE16</f>
        <v>112506</v>
      </c>
      <c r="BF34" s="34">
        <f>+BF32+BF30+BF21+BF16</f>
        <v>450654847</v>
      </c>
      <c r="BG34" s="38">
        <f>+BG32+BG30+BG21+BG16</f>
        <v>30992871</v>
      </c>
      <c r="BH34" s="38">
        <f>+BH32+BH30+BH21+BH16</f>
        <v>138762713</v>
      </c>
      <c r="BI34" s="38">
        <f>+BI32+BI30+BI21+BI16</f>
        <v>620410431</v>
      </c>
      <c r="BJ34" s="34">
        <f>+BJ32+BJ30+BJ21+BJ16</f>
        <v>895845</v>
      </c>
      <c r="BK34" s="38">
        <f>+BK32+BK30+BK21+BK16</f>
        <v>429072</v>
      </c>
      <c r="BL34" s="34">
        <f>+BL32+BL30+BL21+BL16</f>
        <v>850945</v>
      </c>
      <c r="BM34" s="39">
        <f>+BM32+BM30+BM21+BM16</f>
        <v>124470</v>
      </c>
      <c r="BN34" s="34">
        <f>+BN32+BN30+BN21+BN16</f>
        <v>426045593</v>
      </c>
      <c r="BO34" s="38">
        <f>+BO32+BO30+BO21+BO16</f>
        <v>28314416</v>
      </c>
      <c r="BP34" s="38">
        <f>+BP32+BP30+BP21+BP16</f>
        <v>141032965</v>
      </c>
      <c r="BQ34" s="38">
        <f>+BQ32+BQ30+BQ21+BQ16</f>
        <v>595392974</v>
      </c>
      <c r="BR34" s="34">
        <f>+BR32+BR30+BR21+BR16</f>
        <v>891068</v>
      </c>
      <c r="BS34" s="38">
        <f>+BS32+BS30+BS21+BS16</f>
        <v>400645</v>
      </c>
      <c r="BT34" s="34">
        <f>+BT32+BT30+BT21+BT16</f>
        <v>850581</v>
      </c>
      <c r="BU34" s="39">
        <f>+BU32+BU30+BU21+BU16</f>
        <v>110261</v>
      </c>
      <c r="BV34" s="34">
        <f>+BV32+BV30+BV21+BV16</f>
        <v>409333797</v>
      </c>
      <c r="BW34" s="38">
        <f>+BW32+BW30+BW21+BW16</f>
        <v>29222224</v>
      </c>
      <c r="BX34" s="38">
        <f>+BX32+BX30+BX21+BX16</f>
        <v>136780585</v>
      </c>
      <c r="BY34" s="38">
        <f>+BY32+BY30+BY21+BY16</f>
        <v>575336606</v>
      </c>
      <c r="BZ34" s="34">
        <f>+BZ32+BZ30+BZ21+BZ16</f>
        <v>861456</v>
      </c>
      <c r="CA34" s="38">
        <f>+CA32+CA30+CA21+CA16</f>
        <v>403432</v>
      </c>
      <c r="CB34" s="34">
        <f>+CB32+CB30+CB21+CB16</f>
        <v>829729</v>
      </c>
      <c r="CC34" s="39">
        <f>+CC32+CC30+CC21+CC16</f>
        <v>85779</v>
      </c>
      <c r="CD34" s="34">
        <f>+CD32+CD30+CD21+CD16</f>
        <v>404421944</v>
      </c>
      <c r="CE34" s="38">
        <f>+CE32+CE30+CE21+CE16</f>
        <v>24885545</v>
      </c>
      <c r="CF34" s="38">
        <f>+CF32+CF30+CF21+CF16</f>
        <v>125966074</v>
      </c>
      <c r="CG34" s="38">
        <f>+CG32+CG30+CG21+CG16</f>
        <v>555273563</v>
      </c>
      <c r="CH34" s="34">
        <f>+CH32+CH30+CH21+CH16</f>
        <v>832109</v>
      </c>
      <c r="CI34" s="38">
        <f>+CI32+CI30+CI21+CI16</f>
        <v>390758</v>
      </c>
      <c r="CJ34" s="34">
        <f>+CJ32+CJ30+CJ21+CJ16</f>
        <v>797017</v>
      </c>
      <c r="CK34" s="39">
        <f>+CK32+CK30+CK21+CK16</f>
        <v>103245</v>
      </c>
      <c r="CL34" s="34">
        <f>+CL32+CL30+CL21+CL16</f>
        <v>449997953</v>
      </c>
      <c r="CM34" s="38">
        <f>+CM32+CM30+CM21+CM16</f>
        <v>38159399</v>
      </c>
      <c r="CN34" s="38">
        <f>+CN32+CN30+CN21+CN16</f>
        <v>117359426</v>
      </c>
      <c r="CO34" s="38">
        <f>+CO32+CO30+CO21+CO16</f>
        <v>605516778</v>
      </c>
      <c r="CP34" s="34">
        <f>+CP32+CP30+CP21+CP16</f>
        <v>780190</v>
      </c>
      <c r="CQ34" s="38">
        <f>+CQ32+CQ30+CQ21+CQ16</f>
        <v>364250</v>
      </c>
      <c r="CR34" s="34">
        <f>+CR32+CR30+CR21+CR16</f>
        <v>741801</v>
      </c>
      <c r="CS34" s="39">
        <f>+CS32+CS30+CS21+CS16</f>
        <v>73370</v>
      </c>
      <c r="CT34" s="34">
        <f>+CT32+CT30+CT21+CT16</f>
        <v>5195570358</v>
      </c>
      <c r="CU34" s="38">
        <f>+CU32+CU30+CU21+CU16</f>
        <v>438110083</v>
      </c>
      <c r="CV34" s="38">
        <f>+CV32+CV30+CV21+CV16</f>
        <v>1544161417</v>
      </c>
      <c r="CW34" s="38">
        <f>+CW32+CW30+CW21+CW16</f>
        <v>7177841858</v>
      </c>
      <c r="CX34" s="34">
        <f>+CX32+CX30+CX21+CX16</f>
        <v>10320429</v>
      </c>
      <c r="CY34" s="38">
        <f>+CY32+CY30+CY21+CY16</f>
        <v>4920624</v>
      </c>
      <c r="CZ34" s="34">
        <f>+CZ32+CZ30+CZ21+CZ16</f>
        <v>9887498</v>
      </c>
      <c r="DA34" s="39">
        <f>+DA32+DA30+DA21+DA16</f>
        <v>1219412</v>
      </c>
    </row>
    <row r="35" spans="1:105" ht="12.75" customHeight="1">
      <c r="A35" s="20"/>
      <c r="B35" s="33"/>
      <c r="C35" s="13"/>
      <c r="D35" s="13"/>
      <c r="E35" s="22"/>
      <c r="F35" s="13"/>
      <c r="G35" s="22"/>
      <c r="H35" s="22"/>
      <c r="I35" s="22"/>
      <c r="J35" s="33"/>
      <c r="K35" s="13"/>
      <c r="L35" s="13"/>
      <c r="M35" s="22"/>
      <c r="N35" s="13"/>
      <c r="O35" s="22"/>
      <c r="P35" s="22"/>
      <c r="Q35" s="22"/>
      <c r="R35" s="33"/>
      <c r="S35" s="13"/>
      <c r="T35" s="13"/>
      <c r="U35" s="22"/>
      <c r="V35" s="13"/>
      <c r="W35" s="22"/>
      <c r="X35" s="22"/>
      <c r="Y35" s="22"/>
      <c r="Z35" s="33"/>
      <c r="AA35" s="13"/>
      <c r="AB35" s="13"/>
      <c r="AC35" s="22"/>
      <c r="AD35" s="13"/>
      <c r="AE35" s="22"/>
      <c r="AF35" s="22"/>
      <c r="AG35" s="22"/>
      <c r="AH35" s="33"/>
      <c r="AI35" s="13"/>
      <c r="AJ35" s="13"/>
      <c r="AK35" s="22"/>
      <c r="AL35" s="13"/>
      <c r="AM35" s="22"/>
      <c r="AN35" s="22"/>
      <c r="AO35" s="22"/>
      <c r="AP35" s="33"/>
      <c r="AQ35" s="13"/>
      <c r="AR35" s="13"/>
      <c r="AS35" s="22"/>
      <c r="AT35" s="13"/>
      <c r="AU35" s="22"/>
      <c r="AV35" s="22"/>
      <c r="AW35" s="22"/>
      <c r="AX35" s="33"/>
      <c r="AY35" s="13"/>
      <c r="AZ35" s="13"/>
      <c r="BA35" s="22"/>
      <c r="BB35" s="13"/>
      <c r="BC35" s="22"/>
      <c r="BD35" s="22"/>
      <c r="BE35" s="22"/>
      <c r="BF35" s="33"/>
      <c r="BG35" s="13"/>
      <c r="BH35" s="13"/>
      <c r="BI35" s="22"/>
      <c r="BJ35" s="13"/>
      <c r="BK35" s="22"/>
      <c r="BL35" s="22"/>
      <c r="BM35" s="22"/>
      <c r="BN35" s="33"/>
      <c r="BO35" s="13"/>
      <c r="BP35" s="13"/>
      <c r="BQ35" s="22"/>
      <c r="BR35" s="13"/>
      <c r="BS35" s="22"/>
      <c r="BT35" s="22"/>
      <c r="BU35" s="22"/>
      <c r="BV35" s="33"/>
      <c r="BW35" s="13"/>
      <c r="BX35" s="13"/>
      <c r="BY35" s="22"/>
      <c r="BZ35" s="13"/>
      <c r="CA35" s="22"/>
      <c r="CB35" s="22"/>
      <c r="CC35" s="22"/>
      <c r="CD35" s="33"/>
      <c r="CE35" s="13"/>
      <c r="CF35" s="13"/>
      <c r="CG35" s="22"/>
      <c r="CH35" s="13"/>
      <c r="CI35" s="22"/>
      <c r="CJ35" s="22"/>
      <c r="CK35" s="22"/>
      <c r="CL35" s="33"/>
      <c r="CM35" s="13"/>
      <c r="CN35" s="13"/>
      <c r="CO35" s="22"/>
      <c r="CP35" s="13"/>
      <c r="CQ35" s="22"/>
      <c r="CR35" s="22"/>
      <c r="CS35" s="22"/>
      <c r="CT35" s="33"/>
      <c r="CU35" s="13"/>
      <c r="CV35" s="13"/>
      <c r="CW35" s="22"/>
      <c r="CX35" s="13"/>
      <c r="CY35" s="22"/>
      <c r="CZ35" s="22"/>
      <c r="DA35" s="22"/>
    </row>
    <row r="36" ht="12.75" customHeight="1"/>
    <row r="37" spans="2:98" ht="12.75" customHeight="1">
      <c r="B37" t="s">
        <v>45</v>
      </c>
      <c r="J37" t="s">
        <v>45</v>
      </c>
      <c r="R37" t="s">
        <v>45</v>
      </c>
      <c r="Z37" t="s">
        <v>45</v>
      </c>
      <c r="AH37" t="s">
        <v>45</v>
      </c>
      <c r="AP37" t="s">
        <v>45</v>
      </c>
      <c r="AX37" t="s">
        <v>45</v>
      </c>
      <c r="BF37" t="s">
        <v>45</v>
      </c>
      <c r="BN37" t="s">
        <v>45</v>
      </c>
      <c r="BV37" t="s">
        <v>45</v>
      </c>
      <c r="CD37" t="s">
        <v>45</v>
      </c>
      <c r="CL37" t="s">
        <v>45</v>
      </c>
      <c r="CT37" t="s">
        <v>45</v>
      </c>
    </row>
    <row r="38" spans="2:98" ht="12.75" customHeight="1">
      <c r="B38" t="s">
        <v>46</v>
      </c>
      <c r="J38" t="s">
        <v>46</v>
      </c>
      <c r="R38" t="s">
        <v>46</v>
      </c>
      <c r="Z38" t="s">
        <v>46</v>
      </c>
      <c r="AH38" t="s">
        <v>46</v>
      </c>
      <c r="AP38" t="s">
        <v>46</v>
      </c>
      <c r="AX38" t="s">
        <v>46</v>
      </c>
      <c r="BF38" t="s">
        <v>46</v>
      </c>
      <c r="BN38" t="s">
        <v>46</v>
      </c>
      <c r="BV38" t="s">
        <v>46</v>
      </c>
      <c r="CD38" t="s">
        <v>46</v>
      </c>
      <c r="CL38" t="s">
        <v>46</v>
      </c>
      <c r="CT38" t="s">
        <v>46</v>
      </c>
    </row>
    <row r="39" spans="1:105" ht="12" customHeight="1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</row>
    <row r="40" spans="1:105" ht="12.75" customHeight="1" hidden="1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</row>
    <row r="41" spans="1:105" ht="12.75" customHeight="1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</row>
    <row r="42" ht="12.75" customHeight="1"/>
    <row r="45" ht="12.75" customHeight="1"/>
    <row r="46" ht="12.75" customHeight="1"/>
    <row r="47" ht="12.75" customHeight="1">
      <c r="CW47" s="2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printOptions horizontalCentered="1"/>
  <pageMargins left="1.5" right="1.25" top="1.25" bottom="0.5" header="0.5" footer="0.5"/>
  <pageSetup fitToWidth="13" horizontalDpi="600" verticalDpi="600" orientation="landscape" scale="90" r:id="rId1"/>
  <headerFooter alignWithMargins="0">
    <oddHeader>&amp;C&amp;"Arial,Bold"Central Maine Power Company
1997 Billing Unit Data and Measured kW for Core Rate Class Customers&amp;"Arial,Regular"
</oddHeader>
    <oddFooter>&amp;L&amp;D&amp;CPage &amp;P of &amp;N&amp;R&amp;T</oddFooter>
  </headerFooter>
  <colBreaks count="12" manualBreakCount="12">
    <brk id="9" max="65535" man="1"/>
    <brk id="17" max="65535" man="1"/>
    <brk id="25" max="65535" man="1"/>
    <brk id="33" max="65535" man="1"/>
    <brk id="41" max="65535" man="1"/>
    <brk id="49" max="65535" man="1"/>
    <brk id="57" max="65535" man="1"/>
    <brk id="65" max="65535" man="1"/>
    <brk id="73" max="65535" man="1"/>
    <brk id="81" max="65535" man="1"/>
    <brk id="89" max="65535" man="1"/>
    <brk id="9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26"/>
  <sheetViews>
    <sheetView workbookViewId="0" topLeftCell="A17">
      <selection activeCell="A24" sqref="A24"/>
    </sheetView>
  </sheetViews>
  <sheetFormatPr defaultColWidth="9.140625" defaultRowHeight="12.75"/>
  <cols>
    <col min="1" max="1" width="16.28125" style="0" customWidth="1"/>
    <col min="2" max="5" width="13.28125" style="0" customWidth="1"/>
    <col min="6" max="8" width="10.7109375" style="0" customWidth="1"/>
    <col min="9" max="9" width="7.7109375" style="0" customWidth="1"/>
    <col min="10" max="13" width="13.28125" style="0" customWidth="1"/>
    <col min="14" max="16" width="10.7109375" style="0" customWidth="1"/>
    <col min="17" max="17" width="7.7109375" style="0" customWidth="1"/>
    <col min="18" max="21" width="13.28125" style="0" customWidth="1"/>
    <col min="22" max="24" width="10.7109375" style="0" customWidth="1"/>
    <col min="25" max="25" width="7.7109375" style="0" customWidth="1"/>
    <col min="26" max="29" width="13.28125" style="0" customWidth="1"/>
    <col min="30" max="32" width="10.7109375" style="0" customWidth="1"/>
    <col min="33" max="33" width="7.7109375" style="0" customWidth="1"/>
    <col min="34" max="37" width="13.28125" style="0" customWidth="1"/>
    <col min="38" max="40" width="10.7109375" style="0" customWidth="1"/>
    <col min="41" max="41" width="7.7109375" style="0" customWidth="1"/>
    <col min="42" max="45" width="13.28125" style="0" customWidth="1"/>
    <col min="46" max="48" width="10.7109375" style="0" customWidth="1"/>
    <col min="49" max="49" width="7.7109375" style="0" customWidth="1"/>
    <col min="50" max="53" width="13.28125" style="0" customWidth="1"/>
    <col min="54" max="56" width="10.7109375" style="0" customWidth="1"/>
    <col min="57" max="57" width="7.7109375" style="0" customWidth="1"/>
    <col min="58" max="61" width="13.28125" style="0" customWidth="1"/>
    <col min="62" max="64" width="10.7109375" style="0" customWidth="1"/>
    <col min="65" max="65" width="7.7109375" style="0" customWidth="1"/>
    <col min="66" max="69" width="13.28125" style="0" customWidth="1"/>
    <col min="70" max="72" width="10.7109375" style="0" customWidth="1"/>
    <col min="73" max="73" width="7.7109375" style="0" customWidth="1"/>
    <col min="74" max="77" width="13.28125" style="0" customWidth="1"/>
    <col min="78" max="80" width="10.7109375" style="0" customWidth="1"/>
    <col min="81" max="81" width="7.7109375" style="0" customWidth="1"/>
    <col min="82" max="85" width="13.28125" style="0" customWidth="1"/>
    <col min="86" max="88" width="10.7109375" style="0" customWidth="1"/>
    <col min="89" max="89" width="7.7109375" style="0" customWidth="1"/>
    <col min="90" max="93" width="13.28125" style="0" customWidth="1"/>
    <col min="94" max="96" width="10.7109375" style="0" customWidth="1"/>
    <col min="97" max="97" width="7.7109375" style="0" customWidth="1"/>
    <col min="98" max="98" width="14.28125" style="0" customWidth="1"/>
    <col min="99" max="99" width="12.140625" style="0" customWidth="1"/>
    <col min="100" max="100" width="12.7109375" style="0" customWidth="1"/>
    <col min="101" max="101" width="14.57421875" style="0" customWidth="1"/>
    <col min="102" max="104" width="10.00390625" style="0" customWidth="1"/>
  </cols>
  <sheetData>
    <row r="1" spans="1:104" ht="12.75">
      <c r="A1" s="12"/>
      <c r="B1" s="8" t="s">
        <v>0</v>
      </c>
      <c r="C1" s="8"/>
      <c r="D1" s="8"/>
      <c r="E1" s="8"/>
      <c r="F1" s="8"/>
      <c r="G1" s="8"/>
      <c r="H1" s="8"/>
      <c r="I1" s="8"/>
      <c r="J1" s="8" t="s">
        <v>0</v>
      </c>
      <c r="K1" s="8"/>
      <c r="L1" s="8"/>
      <c r="M1" s="8"/>
      <c r="N1" s="8"/>
      <c r="O1" s="8"/>
      <c r="P1" s="8"/>
      <c r="Q1" s="8"/>
      <c r="R1" s="8" t="s">
        <v>0</v>
      </c>
      <c r="S1" s="8"/>
      <c r="T1" s="8"/>
      <c r="U1" s="8"/>
      <c r="V1" s="8"/>
      <c r="W1" s="8"/>
      <c r="X1" s="8"/>
      <c r="Y1" s="8"/>
      <c r="Z1" s="8" t="s">
        <v>0</v>
      </c>
      <c r="AA1" s="8"/>
      <c r="AB1" s="8"/>
      <c r="AC1" s="8"/>
      <c r="AD1" s="8"/>
      <c r="AE1" s="8"/>
      <c r="AF1" s="8"/>
      <c r="AG1" s="8"/>
      <c r="AH1" s="8" t="s">
        <v>0</v>
      </c>
      <c r="AI1" s="8"/>
      <c r="AJ1" s="8"/>
      <c r="AK1" s="8"/>
      <c r="AL1" s="8"/>
      <c r="AM1" s="8"/>
      <c r="AN1" s="8"/>
      <c r="AO1" s="8"/>
      <c r="AP1" s="8" t="s">
        <v>0</v>
      </c>
      <c r="AQ1" s="8"/>
      <c r="AR1" s="8"/>
      <c r="AS1" s="8"/>
      <c r="AT1" s="8"/>
      <c r="AU1" s="8"/>
      <c r="AV1" s="8"/>
      <c r="AW1" s="8"/>
      <c r="AX1" s="8" t="s">
        <v>0</v>
      </c>
      <c r="AY1" s="8"/>
      <c r="AZ1" s="8"/>
      <c r="BA1" s="8"/>
      <c r="BB1" s="8"/>
      <c r="BC1" s="8"/>
      <c r="BD1" s="8"/>
      <c r="BE1" s="8"/>
      <c r="BF1" s="8" t="s">
        <v>0</v>
      </c>
      <c r="BG1" s="8"/>
      <c r="BH1" s="8"/>
      <c r="BI1" s="8"/>
      <c r="BJ1" s="8"/>
      <c r="BK1" s="8"/>
      <c r="BL1" s="8"/>
      <c r="BM1" s="8"/>
      <c r="BN1" s="8" t="s">
        <v>0</v>
      </c>
      <c r="BO1" s="8"/>
      <c r="BP1" s="8"/>
      <c r="BQ1" s="8"/>
      <c r="BR1" s="8"/>
      <c r="BS1" s="8"/>
      <c r="BT1" s="8"/>
      <c r="BU1" s="8"/>
      <c r="BV1" s="8" t="s">
        <v>0</v>
      </c>
      <c r="BW1" s="8"/>
      <c r="BX1" s="8"/>
      <c r="BY1" s="8"/>
      <c r="BZ1" s="8"/>
      <c r="CA1" s="8"/>
      <c r="CB1" s="8"/>
      <c r="CC1" s="8"/>
      <c r="CD1" s="8" t="s">
        <v>0</v>
      </c>
      <c r="CE1" s="8"/>
      <c r="CF1" s="8"/>
      <c r="CG1" s="8"/>
      <c r="CH1" s="8"/>
      <c r="CI1" s="8"/>
      <c r="CJ1" s="8"/>
      <c r="CK1" s="8"/>
      <c r="CL1" s="8" t="s">
        <v>0</v>
      </c>
      <c r="CM1" s="8"/>
      <c r="CN1" s="8"/>
      <c r="CO1" s="8"/>
      <c r="CP1" s="8"/>
      <c r="CQ1" s="8"/>
      <c r="CR1" s="8"/>
      <c r="CS1" s="8"/>
      <c r="CT1" s="8" t="s">
        <v>0</v>
      </c>
      <c r="CU1" s="8"/>
      <c r="CV1" s="8"/>
      <c r="CW1" s="8"/>
      <c r="CX1" s="8"/>
      <c r="CY1" s="8"/>
      <c r="CZ1" s="8"/>
    </row>
    <row r="2" spans="1:105" ht="12.75">
      <c r="A2" s="12"/>
      <c r="B2" s="8" t="s">
        <v>70</v>
      </c>
      <c r="C2" s="8"/>
      <c r="D2" s="8"/>
      <c r="E2" s="8"/>
      <c r="F2" s="8"/>
      <c r="G2" s="8"/>
      <c r="H2" s="8"/>
      <c r="I2" s="8"/>
      <c r="J2" s="8" t="s">
        <v>70</v>
      </c>
      <c r="K2" s="8"/>
      <c r="L2" s="8"/>
      <c r="M2" s="8"/>
      <c r="N2" s="8"/>
      <c r="O2" s="8"/>
      <c r="P2" s="8"/>
      <c r="Q2" s="8"/>
      <c r="R2" s="8" t="s">
        <v>70</v>
      </c>
      <c r="S2" s="8"/>
      <c r="T2" s="8"/>
      <c r="U2" s="8"/>
      <c r="V2" s="8"/>
      <c r="W2" s="8"/>
      <c r="X2" s="8"/>
      <c r="Y2" s="8"/>
      <c r="Z2" s="8" t="s">
        <v>70</v>
      </c>
      <c r="AA2" s="8"/>
      <c r="AB2" s="8"/>
      <c r="AC2" s="8"/>
      <c r="AD2" s="8"/>
      <c r="AE2" s="8"/>
      <c r="AF2" s="8"/>
      <c r="AG2" s="8"/>
      <c r="AH2" s="8" t="s">
        <v>70</v>
      </c>
      <c r="AI2" s="8"/>
      <c r="AJ2" s="8"/>
      <c r="AK2" s="8"/>
      <c r="AL2" s="8"/>
      <c r="AM2" s="8"/>
      <c r="AN2" s="8"/>
      <c r="AO2" s="8"/>
      <c r="AP2" s="8" t="s">
        <v>70</v>
      </c>
      <c r="AQ2" s="8"/>
      <c r="AR2" s="8"/>
      <c r="AS2" s="8"/>
      <c r="AT2" s="8"/>
      <c r="AU2" s="8"/>
      <c r="AV2" s="8"/>
      <c r="AW2" s="8"/>
      <c r="AX2" s="8" t="s">
        <v>70</v>
      </c>
      <c r="AY2" s="8"/>
      <c r="AZ2" s="8"/>
      <c r="BA2" s="8"/>
      <c r="BB2" s="8"/>
      <c r="BC2" s="8"/>
      <c r="BD2" s="8"/>
      <c r="BE2" s="8"/>
      <c r="BF2" s="8" t="s">
        <v>70</v>
      </c>
      <c r="BG2" s="8"/>
      <c r="BH2" s="8"/>
      <c r="BI2" s="8"/>
      <c r="BJ2" s="8"/>
      <c r="BK2" s="8"/>
      <c r="BL2" s="8"/>
      <c r="BM2" s="8"/>
      <c r="BN2" s="8" t="s">
        <v>70</v>
      </c>
      <c r="BO2" s="8"/>
      <c r="BP2" s="8"/>
      <c r="BQ2" s="8"/>
      <c r="BR2" s="8"/>
      <c r="BS2" s="8"/>
      <c r="BT2" s="8"/>
      <c r="BU2" s="8"/>
      <c r="BV2" s="8" t="s">
        <v>70</v>
      </c>
      <c r="BW2" s="8"/>
      <c r="BX2" s="8"/>
      <c r="BY2" s="8"/>
      <c r="BZ2" s="8"/>
      <c r="CA2" s="8"/>
      <c r="CB2" s="8"/>
      <c r="CC2" s="8"/>
      <c r="CD2" s="8" t="s">
        <v>70</v>
      </c>
      <c r="CE2" s="8"/>
      <c r="CF2" s="8"/>
      <c r="CG2" s="8"/>
      <c r="CH2" s="8"/>
      <c r="CI2" s="8"/>
      <c r="CJ2" s="8"/>
      <c r="CK2" s="8"/>
      <c r="CL2" s="8" t="s">
        <v>70</v>
      </c>
      <c r="CM2" s="8"/>
      <c r="CN2" s="8"/>
      <c r="CO2" s="8"/>
      <c r="CP2" s="8"/>
      <c r="CQ2" s="8"/>
      <c r="CR2" s="8"/>
      <c r="CS2" s="8"/>
      <c r="CT2" s="8" t="s">
        <v>70</v>
      </c>
      <c r="CU2" s="8"/>
      <c r="CV2" s="8"/>
      <c r="CW2" s="8"/>
      <c r="CX2" s="8"/>
      <c r="CY2" s="8"/>
      <c r="CZ2" s="8"/>
      <c r="DA2" s="8"/>
    </row>
    <row r="3" spans="1:104" ht="12.75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</row>
    <row r="4" spans="1:103" ht="12.75">
      <c r="A4" s="12"/>
      <c r="B4" s="14"/>
      <c r="C4" s="14"/>
      <c r="D4" s="14"/>
      <c r="E4" s="14"/>
      <c r="F4" s="14"/>
      <c r="G4" s="14"/>
      <c r="H4" s="14"/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5" ht="12.75">
      <c r="A5" s="26"/>
      <c r="B5" s="30" t="s">
        <v>1</v>
      </c>
      <c r="C5" s="9"/>
      <c r="D5" s="9"/>
      <c r="E5" s="9"/>
      <c r="F5" s="9"/>
      <c r="G5" s="10"/>
      <c r="H5" s="9"/>
      <c r="I5" s="10"/>
      <c r="J5" s="30" t="s">
        <v>2</v>
      </c>
      <c r="K5" s="9"/>
      <c r="L5" s="9"/>
      <c r="M5" s="9"/>
      <c r="N5" s="9"/>
      <c r="O5" s="10"/>
      <c r="P5" s="9"/>
      <c r="Q5" s="10"/>
      <c r="R5" s="30" t="s">
        <v>3</v>
      </c>
      <c r="S5" s="9"/>
      <c r="T5" s="9"/>
      <c r="U5" s="9"/>
      <c r="V5" s="9"/>
      <c r="W5" s="10"/>
      <c r="X5" s="9"/>
      <c r="Y5" s="10"/>
      <c r="Z5" s="30" t="s">
        <v>4</v>
      </c>
      <c r="AA5" s="9"/>
      <c r="AB5" s="9"/>
      <c r="AC5" s="9"/>
      <c r="AD5" s="9"/>
      <c r="AE5" s="10"/>
      <c r="AF5" s="9"/>
      <c r="AG5" s="10"/>
      <c r="AH5" s="30" t="s">
        <v>5</v>
      </c>
      <c r="AI5" s="9"/>
      <c r="AJ5" s="9"/>
      <c r="AK5" s="9"/>
      <c r="AL5" s="9"/>
      <c r="AM5" s="10"/>
      <c r="AN5" s="9"/>
      <c r="AO5" s="10"/>
      <c r="AP5" s="30" t="s">
        <v>6</v>
      </c>
      <c r="AQ5" s="9"/>
      <c r="AR5" s="9"/>
      <c r="AS5" s="9"/>
      <c r="AT5" s="9"/>
      <c r="AU5" s="10"/>
      <c r="AV5" s="9"/>
      <c r="AW5" s="10"/>
      <c r="AX5" s="30" t="s">
        <v>7</v>
      </c>
      <c r="AY5" s="9"/>
      <c r="AZ5" s="9"/>
      <c r="BA5" s="9"/>
      <c r="BB5" s="9"/>
      <c r="BC5" s="10"/>
      <c r="BD5" s="9"/>
      <c r="BE5" s="10"/>
      <c r="BF5" s="30" t="s">
        <v>8</v>
      </c>
      <c r="BG5" s="9"/>
      <c r="BH5" s="9"/>
      <c r="BI5" s="9"/>
      <c r="BJ5" s="9"/>
      <c r="BK5" s="10"/>
      <c r="BL5" s="9"/>
      <c r="BM5" s="10"/>
      <c r="BN5" s="30" t="s">
        <v>9</v>
      </c>
      <c r="BO5" s="9"/>
      <c r="BP5" s="9"/>
      <c r="BQ5" s="9"/>
      <c r="BR5" s="9"/>
      <c r="BS5" s="10"/>
      <c r="BT5" s="9"/>
      <c r="BU5" s="10"/>
      <c r="BV5" s="30" t="s">
        <v>10</v>
      </c>
      <c r="BW5" s="9"/>
      <c r="BX5" s="9"/>
      <c r="BY5" s="9"/>
      <c r="BZ5" s="9"/>
      <c r="CA5" s="10"/>
      <c r="CB5" s="9"/>
      <c r="CC5" s="10"/>
      <c r="CD5" s="30" t="s">
        <v>11</v>
      </c>
      <c r="CE5" s="9"/>
      <c r="CF5" s="9"/>
      <c r="CG5" s="9"/>
      <c r="CH5" s="9"/>
      <c r="CI5" s="10"/>
      <c r="CJ5" s="9"/>
      <c r="CK5" s="10"/>
      <c r="CL5" s="30" t="s">
        <v>12</v>
      </c>
      <c r="CM5" s="9"/>
      <c r="CN5" s="9"/>
      <c r="CO5" s="9"/>
      <c r="CP5" s="9"/>
      <c r="CQ5" s="10"/>
      <c r="CR5" s="9"/>
      <c r="CS5" s="10"/>
      <c r="CT5" s="30" t="s">
        <v>13</v>
      </c>
      <c r="CU5" s="9"/>
      <c r="CV5" s="9"/>
      <c r="CW5" s="9"/>
      <c r="CX5" s="9"/>
      <c r="CY5" s="10"/>
      <c r="CZ5" s="9"/>
      <c r="DA5" s="10"/>
    </row>
    <row r="6" spans="1:105" ht="12.75">
      <c r="A6" s="17"/>
      <c r="B6" s="2" t="s">
        <v>14</v>
      </c>
      <c r="C6" s="3"/>
      <c r="D6" s="3"/>
      <c r="E6" s="4"/>
      <c r="F6" s="3" t="s">
        <v>15</v>
      </c>
      <c r="G6" s="4"/>
      <c r="H6" s="4" t="s">
        <v>16</v>
      </c>
      <c r="I6" s="7"/>
      <c r="J6" s="2" t="s">
        <v>14</v>
      </c>
      <c r="K6" s="3"/>
      <c r="L6" s="3"/>
      <c r="M6" s="4"/>
      <c r="N6" s="3" t="s">
        <v>15</v>
      </c>
      <c r="O6" s="4"/>
      <c r="P6" s="4" t="s">
        <v>16</v>
      </c>
      <c r="Q6" s="7"/>
      <c r="R6" s="2" t="s">
        <v>14</v>
      </c>
      <c r="S6" s="3"/>
      <c r="T6" s="3"/>
      <c r="U6" s="4"/>
      <c r="V6" s="3" t="s">
        <v>15</v>
      </c>
      <c r="W6" s="4"/>
      <c r="X6" s="4" t="s">
        <v>16</v>
      </c>
      <c r="Y6" s="7"/>
      <c r="Z6" s="2" t="s">
        <v>14</v>
      </c>
      <c r="AA6" s="3"/>
      <c r="AB6" s="3"/>
      <c r="AC6" s="4"/>
      <c r="AD6" s="3" t="s">
        <v>15</v>
      </c>
      <c r="AE6" s="4"/>
      <c r="AF6" s="4" t="s">
        <v>16</v>
      </c>
      <c r="AG6" s="7"/>
      <c r="AH6" s="2" t="s">
        <v>14</v>
      </c>
      <c r="AI6" s="3"/>
      <c r="AJ6" s="3"/>
      <c r="AK6" s="4"/>
      <c r="AL6" s="3" t="s">
        <v>15</v>
      </c>
      <c r="AM6" s="4"/>
      <c r="AN6" s="4" t="s">
        <v>16</v>
      </c>
      <c r="AO6" s="7"/>
      <c r="AP6" s="2" t="s">
        <v>14</v>
      </c>
      <c r="AQ6" s="3"/>
      <c r="AR6" s="3"/>
      <c r="AS6" s="4"/>
      <c r="AT6" s="3" t="s">
        <v>15</v>
      </c>
      <c r="AU6" s="4"/>
      <c r="AV6" s="4" t="s">
        <v>16</v>
      </c>
      <c r="AW6" s="7"/>
      <c r="AX6" s="2" t="s">
        <v>14</v>
      </c>
      <c r="AY6" s="3"/>
      <c r="AZ6" s="3"/>
      <c r="BA6" s="4"/>
      <c r="BB6" s="3" t="s">
        <v>15</v>
      </c>
      <c r="BC6" s="4"/>
      <c r="BD6" s="4" t="s">
        <v>16</v>
      </c>
      <c r="BE6" s="7"/>
      <c r="BF6" s="2" t="s">
        <v>14</v>
      </c>
      <c r="BG6" s="3"/>
      <c r="BH6" s="3"/>
      <c r="BI6" s="4"/>
      <c r="BJ6" s="3" t="s">
        <v>15</v>
      </c>
      <c r="BK6" s="4"/>
      <c r="BL6" s="4" t="s">
        <v>16</v>
      </c>
      <c r="BM6" s="7"/>
      <c r="BN6" s="2" t="s">
        <v>14</v>
      </c>
      <c r="BO6" s="3"/>
      <c r="BP6" s="3"/>
      <c r="BQ6" s="4"/>
      <c r="BR6" s="3" t="s">
        <v>15</v>
      </c>
      <c r="BS6" s="4"/>
      <c r="BT6" s="4" t="s">
        <v>16</v>
      </c>
      <c r="BU6" s="7"/>
      <c r="BV6" s="2" t="s">
        <v>14</v>
      </c>
      <c r="BW6" s="3"/>
      <c r="BX6" s="3"/>
      <c r="BY6" s="4"/>
      <c r="BZ6" s="3" t="s">
        <v>15</v>
      </c>
      <c r="CA6" s="4"/>
      <c r="CB6" s="4" t="s">
        <v>16</v>
      </c>
      <c r="CC6" s="7"/>
      <c r="CD6" s="2" t="s">
        <v>14</v>
      </c>
      <c r="CE6" s="3"/>
      <c r="CF6" s="3"/>
      <c r="CG6" s="4"/>
      <c r="CH6" s="3" t="s">
        <v>15</v>
      </c>
      <c r="CI6" s="4"/>
      <c r="CJ6" s="4" t="s">
        <v>16</v>
      </c>
      <c r="CK6" s="7"/>
      <c r="CL6" s="2" t="s">
        <v>14</v>
      </c>
      <c r="CM6" s="3"/>
      <c r="CN6" s="3"/>
      <c r="CO6" s="4"/>
      <c r="CP6" s="3" t="s">
        <v>15</v>
      </c>
      <c r="CQ6" s="4"/>
      <c r="CR6" s="4" t="s">
        <v>16</v>
      </c>
      <c r="CS6" s="7"/>
      <c r="CT6" s="2" t="s">
        <v>14</v>
      </c>
      <c r="CU6" s="3"/>
      <c r="CV6" s="3"/>
      <c r="CW6" s="4"/>
      <c r="CX6" s="3" t="s">
        <v>15</v>
      </c>
      <c r="CY6" s="4"/>
      <c r="CZ6" s="4" t="s">
        <v>16</v>
      </c>
      <c r="DA6" s="7"/>
    </row>
    <row r="7" spans="1:107" ht="12.75">
      <c r="A7" s="27" t="s">
        <v>17</v>
      </c>
      <c r="B7" s="5" t="s">
        <v>18</v>
      </c>
      <c r="C7" s="6" t="s">
        <v>19</v>
      </c>
      <c r="D7" s="6" t="s">
        <v>20</v>
      </c>
      <c r="E7" s="7" t="s">
        <v>13</v>
      </c>
      <c r="F7" s="6" t="s">
        <v>18</v>
      </c>
      <c r="G7" s="7" t="s">
        <v>19</v>
      </c>
      <c r="H7" s="7" t="s">
        <v>18</v>
      </c>
      <c r="I7" s="7" t="s">
        <v>21</v>
      </c>
      <c r="J7" s="5" t="s">
        <v>18</v>
      </c>
      <c r="K7" s="6" t="s">
        <v>19</v>
      </c>
      <c r="L7" s="6" t="s">
        <v>20</v>
      </c>
      <c r="M7" s="7" t="s">
        <v>13</v>
      </c>
      <c r="N7" s="6" t="s">
        <v>18</v>
      </c>
      <c r="O7" s="7" t="s">
        <v>19</v>
      </c>
      <c r="P7" s="7" t="s">
        <v>18</v>
      </c>
      <c r="Q7" s="7" t="s">
        <v>21</v>
      </c>
      <c r="R7" s="5" t="s">
        <v>18</v>
      </c>
      <c r="S7" s="6" t="s">
        <v>19</v>
      </c>
      <c r="T7" s="6" t="s">
        <v>20</v>
      </c>
      <c r="U7" s="7" t="s">
        <v>13</v>
      </c>
      <c r="V7" s="6" t="s">
        <v>18</v>
      </c>
      <c r="W7" s="7" t="s">
        <v>19</v>
      </c>
      <c r="X7" s="7" t="s">
        <v>18</v>
      </c>
      <c r="Y7" s="7" t="s">
        <v>21</v>
      </c>
      <c r="Z7" s="5" t="s">
        <v>18</v>
      </c>
      <c r="AA7" s="6" t="s">
        <v>19</v>
      </c>
      <c r="AB7" s="6" t="s">
        <v>20</v>
      </c>
      <c r="AC7" s="7" t="s">
        <v>13</v>
      </c>
      <c r="AD7" s="6" t="s">
        <v>18</v>
      </c>
      <c r="AE7" s="7" t="s">
        <v>19</v>
      </c>
      <c r="AF7" s="7" t="s">
        <v>18</v>
      </c>
      <c r="AG7" s="7" t="s">
        <v>21</v>
      </c>
      <c r="AH7" s="5" t="s">
        <v>18</v>
      </c>
      <c r="AI7" s="6" t="s">
        <v>19</v>
      </c>
      <c r="AJ7" s="6" t="s">
        <v>20</v>
      </c>
      <c r="AK7" s="7" t="s">
        <v>13</v>
      </c>
      <c r="AL7" s="6" t="s">
        <v>18</v>
      </c>
      <c r="AM7" s="7" t="s">
        <v>19</v>
      </c>
      <c r="AN7" s="7" t="s">
        <v>18</v>
      </c>
      <c r="AO7" s="7" t="s">
        <v>21</v>
      </c>
      <c r="AP7" s="5" t="s">
        <v>18</v>
      </c>
      <c r="AQ7" s="6" t="s">
        <v>19</v>
      </c>
      <c r="AR7" s="6" t="s">
        <v>20</v>
      </c>
      <c r="AS7" s="7" t="s">
        <v>13</v>
      </c>
      <c r="AT7" s="6" t="s">
        <v>18</v>
      </c>
      <c r="AU7" s="7" t="s">
        <v>19</v>
      </c>
      <c r="AV7" s="7" t="s">
        <v>18</v>
      </c>
      <c r="AW7" s="7" t="s">
        <v>21</v>
      </c>
      <c r="AX7" s="5" t="s">
        <v>18</v>
      </c>
      <c r="AY7" s="6" t="s">
        <v>19</v>
      </c>
      <c r="AZ7" s="6" t="s">
        <v>20</v>
      </c>
      <c r="BA7" s="7" t="s">
        <v>13</v>
      </c>
      <c r="BB7" s="6" t="s">
        <v>18</v>
      </c>
      <c r="BC7" s="7" t="s">
        <v>19</v>
      </c>
      <c r="BD7" s="7" t="s">
        <v>18</v>
      </c>
      <c r="BE7" s="7" t="s">
        <v>21</v>
      </c>
      <c r="BF7" s="5" t="s">
        <v>18</v>
      </c>
      <c r="BG7" s="6" t="s">
        <v>19</v>
      </c>
      <c r="BH7" s="6" t="s">
        <v>20</v>
      </c>
      <c r="BI7" s="7" t="s">
        <v>13</v>
      </c>
      <c r="BJ7" s="6" t="s">
        <v>18</v>
      </c>
      <c r="BK7" s="7" t="s">
        <v>19</v>
      </c>
      <c r="BL7" s="7" t="s">
        <v>18</v>
      </c>
      <c r="BM7" s="7" t="s">
        <v>21</v>
      </c>
      <c r="BN7" s="5" t="s">
        <v>18</v>
      </c>
      <c r="BO7" s="6" t="s">
        <v>19</v>
      </c>
      <c r="BP7" s="6" t="s">
        <v>20</v>
      </c>
      <c r="BQ7" s="7" t="s">
        <v>13</v>
      </c>
      <c r="BR7" s="6" t="s">
        <v>18</v>
      </c>
      <c r="BS7" s="7" t="s">
        <v>19</v>
      </c>
      <c r="BT7" s="7" t="s">
        <v>18</v>
      </c>
      <c r="BU7" s="7" t="s">
        <v>21</v>
      </c>
      <c r="BV7" s="5" t="s">
        <v>18</v>
      </c>
      <c r="BW7" s="6" t="s">
        <v>19</v>
      </c>
      <c r="BX7" s="6" t="s">
        <v>20</v>
      </c>
      <c r="BY7" s="7" t="s">
        <v>13</v>
      </c>
      <c r="BZ7" s="6" t="s">
        <v>18</v>
      </c>
      <c r="CA7" s="7" t="s">
        <v>19</v>
      </c>
      <c r="CB7" s="7" t="s">
        <v>18</v>
      </c>
      <c r="CC7" s="7" t="s">
        <v>21</v>
      </c>
      <c r="CD7" s="5" t="s">
        <v>18</v>
      </c>
      <c r="CE7" s="6" t="s">
        <v>19</v>
      </c>
      <c r="CF7" s="6" t="s">
        <v>20</v>
      </c>
      <c r="CG7" s="7" t="s">
        <v>13</v>
      </c>
      <c r="CH7" s="6" t="s">
        <v>18</v>
      </c>
      <c r="CI7" s="7" t="s">
        <v>19</v>
      </c>
      <c r="CJ7" s="7" t="s">
        <v>18</v>
      </c>
      <c r="CK7" s="7" t="s">
        <v>21</v>
      </c>
      <c r="CL7" s="5" t="s">
        <v>18</v>
      </c>
      <c r="CM7" s="6" t="s">
        <v>19</v>
      </c>
      <c r="CN7" s="6" t="s">
        <v>20</v>
      </c>
      <c r="CO7" s="7" t="s">
        <v>13</v>
      </c>
      <c r="CP7" s="6" t="s">
        <v>18</v>
      </c>
      <c r="CQ7" s="7" t="s">
        <v>19</v>
      </c>
      <c r="CR7" s="7" t="s">
        <v>18</v>
      </c>
      <c r="CS7" s="7" t="s">
        <v>21</v>
      </c>
      <c r="CT7" s="5" t="s">
        <v>18</v>
      </c>
      <c r="CU7" s="6" t="s">
        <v>19</v>
      </c>
      <c r="CV7" s="6" t="s">
        <v>20</v>
      </c>
      <c r="CW7" s="7" t="s">
        <v>13</v>
      </c>
      <c r="CX7" s="6" t="s">
        <v>18</v>
      </c>
      <c r="CY7" s="7" t="s">
        <v>19</v>
      </c>
      <c r="CZ7" s="7" t="s">
        <v>18</v>
      </c>
      <c r="DA7" s="7" t="s">
        <v>21</v>
      </c>
      <c r="DB7" s="29"/>
      <c r="DC7" s="29"/>
    </row>
    <row r="8" spans="1:105" ht="12.75">
      <c r="A8" s="19" t="s">
        <v>63</v>
      </c>
      <c r="B8" s="31">
        <v>23107994</v>
      </c>
      <c r="C8" s="15">
        <v>4470435</v>
      </c>
      <c r="D8" s="15">
        <v>8821863</v>
      </c>
      <c r="E8" s="16">
        <v>36400292</v>
      </c>
      <c r="F8" s="15">
        <v>0</v>
      </c>
      <c r="G8" s="16">
        <v>0</v>
      </c>
      <c r="H8" s="15">
        <v>0</v>
      </c>
      <c r="I8" s="16">
        <v>0</v>
      </c>
      <c r="J8" s="31">
        <v>21884254</v>
      </c>
      <c r="K8" s="15">
        <v>4184772</v>
      </c>
      <c r="L8" s="15">
        <v>8932825</v>
      </c>
      <c r="M8" s="16">
        <v>35001851</v>
      </c>
      <c r="N8" s="15">
        <v>0</v>
      </c>
      <c r="O8" s="16">
        <v>0</v>
      </c>
      <c r="P8" s="15">
        <v>0</v>
      </c>
      <c r="Q8" s="16">
        <v>0</v>
      </c>
      <c r="R8" s="31">
        <v>20759664</v>
      </c>
      <c r="S8" s="15">
        <v>3672363</v>
      </c>
      <c r="T8" s="15">
        <v>8018609</v>
      </c>
      <c r="U8" s="16">
        <v>32450636</v>
      </c>
      <c r="V8" s="15">
        <v>0</v>
      </c>
      <c r="W8" s="16">
        <v>0</v>
      </c>
      <c r="X8" s="15">
        <v>0</v>
      </c>
      <c r="Y8" s="16">
        <v>0</v>
      </c>
      <c r="Z8" s="31">
        <v>19369067</v>
      </c>
      <c r="AA8" s="15">
        <v>2306245</v>
      </c>
      <c r="AB8" s="15">
        <v>7370039</v>
      </c>
      <c r="AC8" s="16">
        <v>29045351</v>
      </c>
      <c r="AD8" s="15">
        <v>0</v>
      </c>
      <c r="AE8" s="16">
        <v>0</v>
      </c>
      <c r="AF8" s="15">
        <v>0</v>
      </c>
      <c r="AG8" s="16">
        <v>0</v>
      </c>
      <c r="AH8" s="31">
        <v>19471543</v>
      </c>
      <c r="AI8" s="15">
        <v>1076105</v>
      </c>
      <c r="AJ8" s="15">
        <v>6315357</v>
      </c>
      <c r="AK8" s="16">
        <v>26863005</v>
      </c>
      <c r="AL8" s="15">
        <v>0</v>
      </c>
      <c r="AM8" s="16">
        <v>0</v>
      </c>
      <c r="AN8" s="15">
        <v>0</v>
      </c>
      <c r="AO8" s="16">
        <v>0</v>
      </c>
      <c r="AP8" s="31">
        <v>18342109</v>
      </c>
      <c r="AQ8" s="15">
        <v>845564</v>
      </c>
      <c r="AR8" s="15">
        <v>4709381</v>
      </c>
      <c r="AS8" s="16">
        <v>23897054</v>
      </c>
      <c r="AT8" s="15">
        <v>0</v>
      </c>
      <c r="AU8" s="16">
        <v>0</v>
      </c>
      <c r="AV8" s="15">
        <v>3</v>
      </c>
      <c r="AW8" s="16">
        <v>0</v>
      </c>
      <c r="AX8" s="31">
        <v>17425603</v>
      </c>
      <c r="AY8" s="15">
        <v>787321</v>
      </c>
      <c r="AZ8" s="15">
        <v>3908364</v>
      </c>
      <c r="BA8" s="16">
        <v>22121288</v>
      </c>
      <c r="BB8" s="15">
        <v>0</v>
      </c>
      <c r="BC8" s="16">
        <v>0</v>
      </c>
      <c r="BD8" s="15">
        <v>0</v>
      </c>
      <c r="BE8" s="16">
        <v>0</v>
      </c>
      <c r="BF8" s="31">
        <v>18317314</v>
      </c>
      <c r="BG8" s="15">
        <v>859318</v>
      </c>
      <c r="BH8" s="15">
        <v>4008428</v>
      </c>
      <c r="BI8" s="16">
        <v>23185060</v>
      </c>
      <c r="BJ8" s="15">
        <v>0</v>
      </c>
      <c r="BK8" s="16">
        <v>0</v>
      </c>
      <c r="BL8" s="15">
        <v>0</v>
      </c>
      <c r="BM8" s="16">
        <v>0</v>
      </c>
      <c r="BN8" s="31">
        <v>18398364</v>
      </c>
      <c r="BO8" s="15">
        <v>785168</v>
      </c>
      <c r="BP8" s="15">
        <v>4099411</v>
      </c>
      <c r="BQ8" s="16">
        <v>23282943</v>
      </c>
      <c r="BR8" s="15">
        <v>0</v>
      </c>
      <c r="BS8" s="16">
        <v>0</v>
      </c>
      <c r="BT8" s="15">
        <v>0</v>
      </c>
      <c r="BU8" s="16">
        <v>0</v>
      </c>
      <c r="BV8" s="31">
        <v>20080474</v>
      </c>
      <c r="BW8" s="15">
        <v>772675</v>
      </c>
      <c r="BX8" s="15">
        <v>4346566</v>
      </c>
      <c r="BY8" s="16">
        <v>25199715</v>
      </c>
      <c r="BZ8" s="15">
        <v>0</v>
      </c>
      <c r="CA8" s="16">
        <v>0</v>
      </c>
      <c r="CB8" s="15">
        <v>0</v>
      </c>
      <c r="CC8" s="16">
        <v>0</v>
      </c>
      <c r="CD8" s="31">
        <v>21955817</v>
      </c>
      <c r="CE8" s="15">
        <v>625214</v>
      </c>
      <c r="CF8" s="15">
        <v>3755549</v>
      </c>
      <c r="CG8" s="16">
        <v>26336580</v>
      </c>
      <c r="CH8" s="15">
        <v>0</v>
      </c>
      <c r="CI8" s="16">
        <v>0</v>
      </c>
      <c r="CJ8" s="15">
        <v>0</v>
      </c>
      <c r="CK8" s="16">
        <v>0</v>
      </c>
      <c r="CL8" s="31">
        <v>26686327</v>
      </c>
      <c r="CM8" s="15">
        <v>914128</v>
      </c>
      <c r="CN8" s="15">
        <v>3512542</v>
      </c>
      <c r="CO8" s="16">
        <v>31112997</v>
      </c>
      <c r="CP8" s="15">
        <v>0</v>
      </c>
      <c r="CQ8" s="16">
        <v>0</v>
      </c>
      <c r="CR8" s="15">
        <v>0</v>
      </c>
      <c r="CS8" s="16">
        <v>0</v>
      </c>
      <c r="CT8" s="31">
        <v>245798530</v>
      </c>
      <c r="CU8" s="15">
        <v>21299308</v>
      </c>
      <c r="CV8" s="15">
        <v>67798934</v>
      </c>
      <c r="CW8" s="16">
        <v>334896772</v>
      </c>
      <c r="CX8" s="15">
        <v>0</v>
      </c>
      <c r="CY8" s="16">
        <v>0</v>
      </c>
      <c r="CZ8" s="15">
        <v>3</v>
      </c>
      <c r="DA8" s="16">
        <v>0</v>
      </c>
    </row>
    <row r="9" spans="1:105" ht="12.75" customHeight="1">
      <c r="A9" s="19" t="s">
        <v>47</v>
      </c>
      <c r="B9" s="31">
        <v>284047</v>
      </c>
      <c r="C9" s="15">
        <v>130432</v>
      </c>
      <c r="D9" s="15">
        <v>281128</v>
      </c>
      <c r="E9" s="16">
        <v>695607</v>
      </c>
      <c r="F9" s="15">
        <v>0</v>
      </c>
      <c r="G9" s="16">
        <v>0</v>
      </c>
      <c r="H9" s="15">
        <v>2803</v>
      </c>
      <c r="I9" s="16">
        <v>0</v>
      </c>
      <c r="J9" s="31">
        <v>324440</v>
      </c>
      <c r="K9" s="15">
        <v>135779</v>
      </c>
      <c r="L9" s="15">
        <v>317680</v>
      </c>
      <c r="M9" s="16">
        <v>777899</v>
      </c>
      <c r="N9" s="15">
        <v>0</v>
      </c>
      <c r="O9" s="16">
        <v>0</v>
      </c>
      <c r="P9" s="15">
        <v>3122</v>
      </c>
      <c r="Q9" s="16">
        <v>0</v>
      </c>
      <c r="R9" s="31">
        <v>362090</v>
      </c>
      <c r="S9" s="15">
        <v>140634</v>
      </c>
      <c r="T9" s="15">
        <v>361368</v>
      </c>
      <c r="U9" s="16">
        <v>864092</v>
      </c>
      <c r="V9" s="15">
        <v>284</v>
      </c>
      <c r="W9" s="16">
        <v>180</v>
      </c>
      <c r="X9" s="15">
        <v>3511</v>
      </c>
      <c r="Y9" s="16">
        <v>0</v>
      </c>
      <c r="Z9" s="31">
        <v>373190</v>
      </c>
      <c r="AA9" s="15">
        <v>137604</v>
      </c>
      <c r="AB9" s="15">
        <v>347380</v>
      </c>
      <c r="AC9" s="16">
        <v>858174</v>
      </c>
      <c r="AD9" s="15">
        <v>119</v>
      </c>
      <c r="AE9" s="16">
        <v>93</v>
      </c>
      <c r="AF9" s="15">
        <v>3818</v>
      </c>
      <c r="AG9" s="16">
        <v>0</v>
      </c>
      <c r="AH9" s="31">
        <v>383718</v>
      </c>
      <c r="AI9" s="15">
        <v>152423</v>
      </c>
      <c r="AJ9" s="15">
        <v>362312</v>
      </c>
      <c r="AK9" s="16">
        <v>898453</v>
      </c>
      <c r="AL9" s="15">
        <v>17</v>
      </c>
      <c r="AM9" s="16">
        <v>18</v>
      </c>
      <c r="AN9" s="15">
        <v>3963</v>
      </c>
      <c r="AO9" s="16">
        <v>0</v>
      </c>
      <c r="AP9" s="31">
        <v>433475</v>
      </c>
      <c r="AQ9" s="15">
        <v>179926</v>
      </c>
      <c r="AR9" s="15">
        <v>409866</v>
      </c>
      <c r="AS9" s="16">
        <v>1023267</v>
      </c>
      <c r="AT9" s="15">
        <v>36</v>
      </c>
      <c r="AU9" s="16">
        <v>33</v>
      </c>
      <c r="AV9" s="15">
        <v>4379</v>
      </c>
      <c r="AW9" s="16">
        <v>0</v>
      </c>
      <c r="AX9" s="31">
        <v>484085</v>
      </c>
      <c r="AY9" s="15">
        <v>207827</v>
      </c>
      <c r="AZ9" s="15">
        <v>468271</v>
      </c>
      <c r="BA9" s="16">
        <v>1160183</v>
      </c>
      <c r="BB9" s="15">
        <v>0</v>
      </c>
      <c r="BC9" s="16">
        <v>0</v>
      </c>
      <c r="BD9" s="15">
        <v>4736</v>
      </c>
      <c r="BE9" s="16">
        <v>0</v>
      </c>
      <c r="BF9" s="31">
        <v>534651</v>
      </c>
      <c r="BG9" s="15">
        <v>209675</v>
      </c>
      <c r="BH9" s="15">
        <v>520378</v>
      </c>
      <c r="BI9" s="16">
        <v>1264704</v>
      </c>
      <c r="BJ9" s="15">
        <v>0</v>
      </c>
      <c r="BK9" s="16">
        <v>29</v>
      </c>
      <c r="BL9" s="15">
        <v>4731</v>
      </c>
      <c r="BM9" s="16">
        <v>0</v>
      </c>
      <c r="BN9" s="31">
        <v>491702</v>
      </c>
      <c r="BO9" s="15">
        <v>211007</v>
      </c>
      <c r="BP9" s="15">
        <v>486649</v>
      </c>
      <c r="BQ9" s="16">
        <v>1189358</v>
      </c>
      <c r="BR9" s="15">
        <v>0</v>
      </c>
      <c r="BS9" s="16">
        <v>0</v>
      </c>
      <c r="BT9" s="15">
        <v>4882</v>
      </c>
      <c r="BU9" s="16">
        <v>0</v>
      </c>
      <c r="BV9" s="31">
        <v>435539</v>
      </c>
      <c r="BW9" s="15">
        <v>170339</v>
      </c>
      <c r="BX9" s="15">
        <v>423308</v>
      </c>
      <c r="BY9" s="16">
        <v>1029186</v>
      </c>
      <c r="BZ9" s="15">
        <v>19</v>
      </c>
      <c r="CA9" s="16">
        <v>0</v>
      </c>
      <c r="CB9" s="15">
        <v>5013</v>
      </c>
      <c r="CC9" s="16">
        <v>0</v>
      </c>
      <c r="CD9" s="31">
        <v>420463</v>
      </c>
      <c r="CE9" s="15">
        <v>169631</v>
      </c>
      <c r="CF9" s="15">
        <v>399383</v>
      </c>
      <c r="CG9" s="16">
        <v>989477</v>
      </c>
      <c r="CH9" s="15">
        <v>0</v>
      </c>
      <c r="CI9" s="16">
        <v>0</v>
      </c>
      <c r="CJ9" s="15">
        <v>5327</v>
      </c>
      <c r="CK9" s="16">
        <v>0</v>
      </c>
      <c r="CL9" s="31">
        <v>567871</v>
      </c>
      <c r="CM9" s="15">
        <v>251813</v>
      </c>
      <c r="CN9" s="15">
        <v>579803</v>
      </c>
      <c r="CO9" s="16">
        <v>1399487</v>
      </c>
      <c r="CP9" s="15">
        <v>16</v>
      </c>
      <c r="CQ9" s="16">
        <v>15</v>
      </c>
      <c r="CR9" s="15">
        <v>9606</v>
      </c>
      <c r="CS9" s="16">
        <v>0</v>
      </c>
      <c r="CT9" s="31">
        <v>5095271</v>
      </c>
      <c r="CU9" s="15">
        <v>2097090</v>
      </c>
      <c r="CV9" s="15">
        <v>4957526</v>
      </c>
      <c r="CW9" s="16">
        <v>12149887</v>
      </c>
      <c r="CX9" s="15">
        <v>491</v>
      </c>
      <c r="CY9" s="16">
        <v>368</v>
      </c>
      <c r="CZ9" s="15">
        <v>55891</v>
      </c>
      <c r="DA9" s="16">
        <v>0</v>
      </c>
    </row>
    <row r="10" spans="1:105" ht="12.75" customHeight="1">
      <c r="A10" s="18" t="s">
        <v>64</v>
      </c>
      <c r="B10" s="31">
        <v>6962750</v>
      </c>
      <c r="C10" s="15">
        <v>0</v>
      </c>
      <c r="D10" s="15">
        <v>0</v>
      </c>
      <c r="E10" s="16">
        <v>6962750</v>
      </c>
      <c r="F10" s="15">
        <v>32915</v>
      </c>
      <c r="G10" s="16">
        <v>0</v>
      </c>
      <c r="H10" s="15">
        <v>28294</v>
      </c>
      <c r="I10" s="16">
        <v>2062</v>
      </c>
      <c r="J10" s="31">
        <v>7382831</v>
      </c>
      <c r="K10" s="15">
        <v>0</v>
      </c>
      <c r="L10" s="15">
        <v>0</v>
      </c>
      <c r="M10" s="16">
        <v>7382831</v>
      </c>
      <c r="N10" s="15">
        <v>32044</v>
      </c>
      <c r="O10" s="16">
        <v>0</v>
      </c>
      <c r="P10" s="15">
        <v>27433</v>
      </c>
      <c r="Q10" s="16">
        <v>1064</v>
      </c>
      <c r="R10" s="31">
        <v>7014121</v>
      </c>
      <c r="S10" s="15">
        <v>0</v>
      </c>
      <c r="T10" s="15">
        <v>0</v>
      </c>
      <c r="U10" s="16">
        <v>7014121</v>
      </c>
      <c r="V10" s="15">
        <v>31983</v>
      </c>
      <c r="W10" s="16">
        <v>0</v>
      </c>
      <c r="X10" s="15">
        <v>27433</v>
      </c>
      <c r="Y10" s="16">
        <v>1253</v>
      </c>
      <c r="Z10" s="31">
        <v>7166638</v>
      </c>
      <c r="AA10" s="15">
        <v>0</v>
      </c>
      <c r="AB10" s="15">
        <v>0</v>
      </c>
      <c r="AC10" s="16">
        <v>7166638</v>
      </c>
      <c r="AD10" s="15">
        <v>32467</v>
      </c>
      <c r="AE10" s="16">
        <v>0</v>
      </c>
      <c r="AF10" s="15">
        <v>29876</v>
      </c>
      <c r="AG10" s="16">
        <v>3473</v>
      </c>
      <c r="AH10" s="31">
        <v>7667866</v>
      </c>
      <c r="AI10" s="15">
        <v>0</v>
      </c>
      <c r="AJ10" s="15">
        <v>0</v>
      </c>
      <c r="AK10" s="16">
        <v>7667866</v>
      </c>
      <c r="AL10" s="15">
        <v>32564</v>
      </c>
      <c r="AM10" s="16">
        <v>0</v>
      </c>
      <c r="AN10" s="15">
        <v>33871</v>
      </c>
      <c r="AO10" s="16">
        <v>5277</v>
      </c>
      <c r="AP10" s="31">
        <v>7480704</v>
      </c>
      <c r="AQ10" s="15">
        <v>0</v>
      </c>
      <c r="AR10" s="15">
        <v>0</v>
      </c>
      <c r="AS10" s="16">
        <v>7480704</v>
      </c>
      <c r="AT10" s="15">
        <v>35161</v>
      </c>
      <c r="AU10" s="16">
        <v>0</v>
      </c>
      <c r="AV10" s="15">
        <v>34485</v>
      </c>
      <c r="AW10" s="16">
        <v>5499</v>
      </c>
      <c r="AX10" s="31">
        <v>5793471</v>
      </c>
      <c r="AY10" s="15">
        <v>0</v>
      </c>
      <c r="AZ10" s="15">
        <v>0</v>
      </c>
      <c r="BA10" s="16">
        <v>5793471</v>
      </c>
      <c r="BB10" s="15">
        <v>33254</v>
      </c>
      <c r="BC10" s="16">
        <v>0</v>
      </c>
      <c r="BD10" s="15">
        <v>32135</v>
      </c>
      <c r="BE10" s="16">
        <v>5432</v>
      </c>
      <c r="BF10" s="31">
        <v>8006511</v>
      </c>
      <c r="BG10" s="15">
        <v>0</v>
      </c>
      <c r="BH10" s="15">
        <v>0</v>
      </c>
      <c r="BI10" s="16">
        <v>8006511</v>
      </c>
      <c r="BJ10" s="15">
        <v>35541</v>
      </c>
      <c r="BK10" s="16">
        <v>0</v>
      </c>
      <c r="BL10" s="15">
        <v>34690</v>
      </c>
      <c r="BM10" s="16">
        <v>5721</v>
      </c>
      <c r="BN10" s="31">
        <v>7826871</v>
      </c>
      <c r="BO10" s="15">
        <v>0</v>
      </c>
      <c r="BP10" s="15">
        <v>0</v>
      </c>
      <c r="BQ10" s="16">
        <v>7826871</v>
      </c>
      <c r="BR10" s="15">
        <v>33501</v>
      </c>
      <c r="BS10" s="16">
        <v>0</v>
      </c>
      <c r="BT10" s="15">
        <v>34196</v>
      </c>
      <c r="BU10" s="16">
        <v>5473</v>
      </c>
      <c r="BV10" s="31">
        <v>8149250</v>
      </c>
      <c r="BW10" s="15">
        <v>0</v>
      </c>
      <c r="BX10" s="15">
        <v>0</v>
      </c>
      <c r="BY10" s="16">
        <v>8149250</v>
      </c>
      <c r="BZ10" s="15">
        <v>33753</v>
      </c>
      <c r="CA10" s="16">
        <v>0</v>
      </c>
      <c r="CB10" s="15">
        <v>34656</v>
      </c>
      <c r="CC10" s="16">
        <v>5555</v>
      </c>
      <c r="CD10" s="31">
        <v>7920234</v>
      </c>
      <c r="CE10" s="15">
        <v>0</v>
      </c>
      <c r="CF10" s="15">
        <v>0</v>
      </c>
      <c r="CG10" s="16">
        <v>7920234</v>
      </c>
      <c r="CH10" s="15">
        <v>34483</v>
      </c>
      <c r="CI10" s="16">
        <v>0</v>
      </c>
      <c r="CJ10" s="15">
        <v>35625</v>
      </c>
      <c r="CK10" s="16">
        <v>5341</v>
      </c>
      <c r="CL10" s="31">
        <v>7626747</v>
      </c>
      <c r="CM10" s="15">
        <v>0</v>
      </c>
      <c r="CN10" s="15">
        <v>0</v>
      </c>
      <c r="CO10" s="16">
        <v>7626747</v>
      </c>
      <c r="CP10" s="15">
        <v>34350</v>
      </c>
      <c r="CQ10" s="16">
        <v>0</v>
      </c>
      <c r="CR10" s="15">
        <v>33546</v>
      </c>
      <c r="CS10" s="16">
        <v>4208</v>
      </c>
      <c r="CT10" s="31">
        <v>88997994</v>
      </c>
      <c r="CU10" s="15">
        <v>0</v>
      </c>
      <c r="CV10" s="15">
        <v>0</v>
      </c>
      <c r="CW10" s="16">
        <v>88997994</v>
      </c>
      <c r="CX10" s="15">
        <v>402016</v>
      </c>
      <c r="CY10" s="16">
        <v>0</v>
      </c>
      <c r="CZ10" s="15">
        <v>386240</v>
      </c>
      <c r="DA10" s="16">
        <v>50358</v>
      </c>
    </row>
    <row r="11" spans="1:105" ht="12.75" customHeight="1">
      <c r="A11" s="18" t="s">
        <v>49</v>
      </c>
      <c r="B11" s="31">
        <v>7140</v>
      </c>
      <c r="C11" s="15">
        <v>0</v>
      </c>
      <c r="D11" s="15">
        <v>0</v>
      </c>
      <c r="E11" s="16">
        <v>7140</v>
      </c>
      <c r="F11" s="15">
        <v>0</v>
      </c>
      <c r="G11" s="16">
        <v>0</v>
      </c>
      <c r="H11" s="15">
        <v>53</v>
      </c>
      <c r="I11" s="16">
        <v>0</v>
      </c>
      <c r="J11" s="31">
        <v>9840</v>
      </c>
      <c r="K11" s="15">
        <v>0</v>
      </c>
      <c r="L11" s="15">
        <v>0</v>
      </c>
      <c r="M11" s="16">
        <v>9840</v>
      </c>
      <c r="N11" s="15">
        <v>0</v>
      </c>
      <c r="O11" s="16">
        <v>0</v>
      </c>
      <c r="P11" s="15">
        <v>49</v>
      </c>
      <c r="Q11" s="16">
        <v>0</v>
      </c>
      <c r="R11" s="31">
        <v>11425</v>
      </c>
      <c r="S11" s="15">
        <v>0</v>
      </c>
      <c r="T11" s="15">
        <v>0</v>
      </c>
      <c r="U11" s="16">
        <v>11425</v>
      </c>
      <c r="V11" s="15">
        <v>0</v>
      </c>
      <c r="W11" s="16">
        <v>0</v>
      </c>
      <c r="X11" s="15">
        <v>56</v>
      </c>
      <c r="Y11" s="16">
        <v>0</v>
      </c>
      <c r="Z11" s="31">
        <v>71302</v>
      </c>
      <c r="AA11" s="15">
        <v>0</v>
      </c>
      <c r="AB11" s="15">
        <v>0</v>
      </c>
      <c r="AC11" s="16">
        <v>71302</v>
      </c>
      <c r="AD11" s="15">
        <v>0</v>
      </c>
      <c r="AE11" s="16">
        <v>0</v>
      </c>
      <c r="AF11" s="15">
        <v>496</v>
      </c>
      <c r="AG11" s="16">
        <v>0</v>
      </c>
      <c r="AH11" s="31">
        <v>89838</v>
      </c>
      <c r="AI11" s="15">
        <v>0</v>
      </c>
      <c r="AJ11" s="15">
        <v>0</v>
      </c>
      <c r="AK11" s="16">
        <v>89838</v>
      </c>
      <c r="AL11" s="15">
        <v>0</v>
      </c>
      <c r="AM11" s="16">
        <v>0</v>
      </c>
      <c r="AN11" s="15">
        <v>562</v>
      </c>
      <c r="AO11" s="16">
        <v>0</v>
      </c>
      <c r="AP11" s="31">
        <v>76485</v>
      </c>
      <c r="AQ11" s="15">
        <v>0</v>
      </c>
      <c r="AR11" s="15">
        <v>0</v>
      </c>
      <c r="AS11" s="16">
        <v>76485</v>
      </c>
      <c r="AT11" s="15">
        <v>0</v>
      </c>
      <c r="AU11" s="16">
        <v>0</v>
      </c>
      <c r="AV11" s="15">
        <v>529</v>
      </c>
      <c r="AW11" s="16">
        <v>0</v>
      </c>
      <c r="AX11" s="31">
        <v>124394</v>
      </c>
      <c r="AY11" s="15">
        <v>0</v>
      </c>
      <c r="AZ11" s="15">
        <v>0</v>
      </c>
      <c r="BA11" s="16">
        <v>124394</v>
      </c>
      <c r="BB11" s="15">
        <v>0</v>
      </c>
      <c r="BC11" s="16">
        <v>0</v>
      </c>
      <c r="BD11" s="15">
        <v>847</v>
      </c>
      <c r="BE11" s="16">
        <v>0</v>
      </c>
      <c r="BF11" s="31">
        <v>147915</v>
      </c>
      <c r="BG11" s="15">
        <v>0</v>
      </c>
      <c r="BH11" s="15">
        <v>0</v>
      </c>
      <c r="BI11" s="16">
        <v>147915</v>
      </c>
      <c r="BJ11" s="15">
        <v>0</v>
      </c>
      <c r="BK11" s="16">
        <v>0</v>
      </c>
      <c r="BL11" s="15">
        <v>848</v>
      </c>
      <c r="BM11" s="16">
        <v>0</v>
      </c>
      <c r="BN11" s="31">
        <v>194930</v>
      </c>
      <c r="BO11" s="15">
        <v>0</v>
      </c>
      <c r="BP11" s="15">
        <v>0</v>
      </c>
      <c r="BQ11" s="16">
        <v>194930</v>
      </c>
      <c r="BR11" s="15">
        <v>0</v>
      </c>
      <c r="BS11" s="16">
        <v>0</v>
      </c>
      <c r="BT11" s="15">
        <v>1459</v>
      </c>
      <c r="BU11" s="16">
        <v>0</v>
      </c>
      <c r="BV11" s="31">
        <v>230962</v>
      </c>
      <c r="BW11" s="15">
        <v>0</v>
      </c>
      <c r="BX11" s="15">
        <v>0</v>
      </c>
      <c r="BY11" s="16">
        <v>230962</v>
      </c>
      <c r="BZ11" s="15">
        <v>0</v>
      </c>
      <c r="CA11" s="16">
        <v>0</v>
      </c>
      <c r="CB11" s="15">
        <v>1526</v>
      </c>
      <c r="CC11" s="16">
        <v>0</v>
      </c>
      <c r="CD11" s="31">
        <v>221681</v>
      </c>
      <c r="CE11" s="15">
        <v>0</v>
      </c>
      <c r="CF11" s="15">
        <v>0</v>
      </c>
      <c r="CG11" s="16">
        <v>221681</v>
      </c>
      <c r="CH11" s="15">
        <v>0</v>
      </c>
      <c r="CI11" s="16">
        <v>0</v>
      </c>
      <c r="CJ11" s="15">
        <v>1681</v>
      </c>
      <c r="CK11" s="16">
        <v>0</v>
      </c>
      <c r="CL11" s="31">
        <v>214133</v>
      </c>
      <c r="CM11" s="15">
        <v>0</v>
      </c>
      <c r="CN11" s="15">
        <v>0</v>
      </c>
      <c r="CO11" s="16">
        <v>214133</v>
      </c>
      <c r="CP11" s="15">
        <v>0</v>
      </c>
      <c r="CQ11" s="16">
        <v>0</v>
      </c>
      <c r="CR11" s="15">
        <v>1493</v>
      </c>
      <c r="CS11" s="16">
        <v>0</v>
      </c>
      <c r="CT11" s="31">
        <v>1400045</v>
      </c>
      <c r="CU11" s="15">
        <v>0</v>
      </c>
      <c r="CV11" s="15">
        <v>0</v>
      </c>
      <c r="CW11" s="16">
        <v>1400045</v>
      </c>
      <c r="CX11" s="15">
        <v>0</v>
      </c>
      <c r="CY11" s="16">
        <v>0</v>
      </c>
      <c r="CZ11" s="15">
        <v>9599</v>
      </c>
      <c r="DA11" s="16">
        <v>0</v>
      </c>
    </row>
    <row r="12" spans="1:105" ht="12.75" customHeight="1">
      <c r="A12" s="18" t="s">
        <v>50</v>
      </c>
      <c r="B12" s="31">
        <v>1351907</v>
      </c>
      <c r="C12" s="15">
        <v>0</v>
      </c>
      <c r="D12" s="15">
        <v>0</v>
      </c>
      <c r="E12" s="16">
        <v>1351907</v>
      </c>
      <c r="F12" s="15">
        <v>3451</v>
      </c>
      <c r="G12" s="16">
        <v>0</v>
      </c>
      <c r="H12" s="15">
        <v>3134</v>
      </c>
      <c r="I12" s="16">
        <v>1224</v>
      </c>
      <c r="J12" s="31">
        <v>1463307</v>
      </c>
      <c r="K12" s="15">
        <v>0</v>
      </c>
      <c r="L12" s="15">
        <v>0</v>
      </c>
      <c r="M12" s="16">
        <v>1463307</v>
      </c>
      <c r="N12" s="15">
        <v>3461</v>
      </c>
      <c r="O12" s="16">
        <v>0</v>
      </c>
      <c r="P12" s="15">
        <v>3181</v>
      </c>
      <c r="Q12" s="16">
        <v>1223</v>
      </c>
      <c r="R12" s="31">
        <v>1369307</v>
      </c>
      <c r="S12" s="15">
        <v>0</v>
      </c>
      <c r="T12" s="15">
        <v>0</v>
      </c>
      <c r="U12" s="16">
        <v>1369307</v>
      </c>
      <c r="V12" s="15">
        <v>3441</v>
      </c>
      <c r="W12" s="16">
        <v>0</v>
      </c>
      <c r="X12" s="15">
        <v>3217</v>
      </c>
      <c r="Y12" s="16">
        <v>1134</v>
      </c>
      <c r="Z12" s="31">
        <v>1296872</v>
      </c>
      <c r="AA12" s="15">
        <v>0</v>
      </c>
      <c r="AB12" s="15">
        <v>0</v>
      </c>
      <c r="AC12" s="16">
        <v>1296872</v>
      </c>
      <c r="AD12" s="15">
        <v>3453</v>
      </c>
      <c r="AE12" s="16">
        <v>0</v>
      </c>
      <c r="AF12" s="15">
        <v>3241</v>
      </c>
      <c r="AG12" s="16">
        <v>1190</v>
      </c>
      <c r="AH12" s="31">
        <v>1433064</v>
      </c>
      <c r="AI12" s="15">
        <v>0</v>
      </c>
      <c r="AJ12" s="15">
        <v>0</v>
      </c>
      <c r="AK12" s="16">
        <v>1433064</v>
      </c>
      <c r="AL12" s="15">
        <v>3453</v>
      </c>
      <c r="AM12" s="16">
        <v>0</v>
      </c>
      <c r="AN12" s="15">
        <v>3172</v>
      </c>
      <c r="AO12" s="16">
        <v>1174</v>
      </c>
      <c r="AP12" s="31">
        <v>1376993</v>
      </c>
      <c r="AQ12" s="15">
        <v>0</v>
      </c>
      <c r="AR12" s="15">
        <v>0</v>
      </c>
      <c r="AS12" s="16">
        <v>1376993</v>
      </c>
      <c r="AT12" s="15">
        <v>3453</v>
      </c>
      <c r="AU12" s="16">
        <v>0</v>
      </c>
      <c r="AV12" s="15">
        <v>3426</v>
      </c>
      <c r="AW12" s="16">
        <v>1363</v>
      </c>
      <c r="AX12" s="31">
        <v>819228</v>
      </c>
      <c r="AY12" s="15">
        <v>0</v>
      </c>
      <c r="AZ12" s="15">
        <v>0</v>
      </c>
      <c r="BA12" s="16">
        <v>819228</v>
      </c>
      <c r="BB12" s="15">
        <v>3453</v>
      </c>
      <c r="BC12" s="16">
        <v>0</v>
      </c>
      <c r="BD12" s="15">
        <v>3379</v>
      </c>
      <c r="BE12" s="16">
        <v>1281</v>
      </c>
      <c r="BF12" s="31">
        <v>1449820</v>
      </c>
      <c r="BG12" s="15">
        <v>0</v>
      </c>
      <c r="BH12" s="15">
        <v>0</v>
      </c>
      <c r="BI12" s="16">
        <v>1449820</v>
      </c>
      <c r="BJ12" s="15">
        <v>3453</v>
      </c>
      <c r="BK12" s="16">
        <v>0</v>
      </c>
      <c r="BL12" s="15">
        <v>3412</v>
      </c>
      <c r="BM12" s="16">
        <v>1454</v>
      </c>
      <c r="BN12" s="31">
        <v>1453716</v>
      </c>
      <c r="BO12" s="15">
        <v>0</v>
      </c>
      <c r="BP12" s="15">
        <v>0</v>
      </c>
      <c r="BQ12" s="16">
        <v>1453716</v>
      </c>
      <c r="BR12" s="15">
        <v>3453</v>
      </c>
      <c r="BS12" s="16">
        <v>0</v>
      </c>
      <c r="BT12" s="15">
        <v>3391</v>
      </c>
      <c r="BU12" s="16">
        <v>1297</v>
      </c>
      <c r="BV12" s="31">
        <v>1333136</v>
      </c>
      <c r="BW12" s="15">
        <v>0</v>
      </c>
      <c r="BX12" s="15">
        <v>0</v>
      </c>
      <c r="BY12" s="16">
        <v>1333136</v>
      </c>
      <c r="BZ12" s="15">
        <v>3453</v>
      </c>
      <c r="CA12" s="16">
        <v>0</v>
      </c>
      <c r="CB12" s="15">
        <v>3355</v>
      </c>
      <c r="CC12" s="16">
        <v>1272</v>
      </c>
      <c r="CD12" s="31">
        <v>1342318</v>
      </c>
      <c r="CE12" s="15">
        <v>0</v>
      </c>
      <c r="CF12" s="15">
        <v>0</v>
      </c>
      <c r="CG12" s="16">
        <v>1342318</v>
      </c>
      <c r="CH12" s="15">
        <v>3453</v>
      </c>
      <c r="CI12" s="16">
        <v>0</v>
      </c>
      <c r="CJ12" s="15">
        <v>3442</v>
      </c>
      <c r="CK12" s="16">
        <v>1161</v>
      </c>
      <c r="CL12" s="31">
        <v>1223747</v>
      </c>
      <c r="CM12" s="15">
        <v>0</v>
      </c>
      <c r="CN12" s="15">
        <v>0</v>
      </c>
      <c r="CO12" s="16">
        <v>1223747</v>
      </c>
      <c r="CP12" s="15">
        <v>3453</v>
      </c>
      <c r="CQ12" s="16">
        <v>0</v>
      </c>
      <c r="CR12" s="15">
        <v>3197</v>
      </c>
      <c r="CS12" s="16">
        <v>1050</v>
      </c>
      <c r="CT12" s="31">
        <v>15913415</v>
      </c>
      <c r="CU12" s="15">
        <v>0</v>
      </c>
      <c r="CV12" s="15">
        <v>0</v>
      </c>
      <c r="CW12" s="16">
        <v>15913415</v>
      </c>
      <c r="CX12" s="15">
        <v>41430</v>
      </c>
      <c r="CY12" s="16">
        <v>0</v>
      </c>
      <c r="CZ12" s="15">
        <v>39547</v>
      </c>
      <c r="DA12" s="16">
        <v>14823</v>
      </c>
    </row>
    <row r="13" spans="1:105" ht="12.75" customHeight="1">
      <c r="A13" s="18" t="s">
        <v>51</v>
      </c>
      <c r="B13" s="31">
        <v>268</v>
      </c>
      <c r="C13" s="15">
        <v>0</v>
      </c>
      <c r="D13" s="15">
        <v>0</v>
      </c>
      <c r="E13" s="16">
        <v>268</v>
      </c>
      <c r="F13" s="15">
        <v>0</v>
      </c>
      <c r="G13" s="16">
        <v>0</v>
      </c>
      <c r="H13" s="15">
        <v>0</v>
      </c>
      <c r="I13" s="16">
        <v>0</v>
      </c>
      <c r="J13" s="31">
        <v>28077</v>
      </c>
      <c r="K13" s="15">
        <v>0</v>
      </c>
      <c r="L13" s="15">
        <v>0</v>
      </c>
      <c r="M13" s="16">
        <v>28077</v>
      </c>
      <c r="N13" s="15">
        <v>0</v>
      </c>
      <c r="O13" s="16">
        <v>0</v>
      </c>
      <c r="P13" s="15">
        <v>0</v>
      </c>
      <c r="Q13" s="16">
        <v>0</v>
      </c>
      <c r="R13" s="31">
        <v>39411</v>
      </c>
      <c r="S13" s="15">
        <v>0</v>
      </c>
      <c r="T13" s="15">
        <v>0</v>
      </c>
      <c r="U13" s="16">
        <v>39411</v>
      </c>
      <c r="V13" s="15">
        <v>0</v>
      </c>
      <c r="W13" s="16">
        <v>0</v>
      </c>
      <c r="X13" s="15">
        <v>0</v>
      </c>
      <c r="Y13" s="16">
        <v>0</v>
      </c>
      <c r="Z13" s="31">
        <v>36655</v>
      </c>
      <c r="AA13" s="15">
        <v>0</v>
      </c>
      <c r="AB13" s="15">
        <v>0</v>
      </c>
      <c r="AC13" s="16">
        <v>36655</v>
      </c>
      <c r="AD13" s="15">
        <v>0</v>
      </c>
      <c r="AE13" s="16">
        <v>0</v>
      </c>
      <c r="AF13" s="15">
        <v>0</v>
      </c>
      <c r="AG13" s="16">
        <v>0</v>
      </c>
      <c r="AH13" s="31">
        <v>35513</v>
      </c>
      <c r="AI13" s="15">
        <v>0</v>
      </c>
      <c r="AJ13" s="15">
        <v>0</v>
      </c>
      <c r="AK13" s="16">
        <v>35513</v>
      </c>
      <c r="AL13" s="15">
        <v>0</v>
      </c>
      <c r="AM13" s="16">
        <v>0</v>
      </c>
      <c r="AN13" s="15">
        <v>0</v>
      </c>
      <c r="AO13" s="16">
        <v>0</v>
      </c>
      <c r="AP13" s="31">
        <v>38635</v>
      </c>
      <c r="AQ13" s="15">
        <v>0</v>
      </c>
      <c r="AR13" s="15">
        <v>0</v>
      </c>
      <c r="AS13" s="16">
        <v>38635</v>
      </c>
      <c r="AT13" s="15">
        <v>0</v>
      </c>
      <c r="AU13" s="16">
        <v>0</v>
      </c>
      <c r="AV13" s="15">
        <v>0</v>
      </c>
      <c r="AW13" s="16">
        <v>0</v>
      </c>
      <c r="AX13" s="31">
        <v>38444</v>
      </c>
      <c r="AY13" s="15">
        <v>0</v>
      </c>
      <c r="AZ13" s="15">
        <v>0</v>
      </c>
      <c r="BA13" s="16">
        <v>38444</v>
      </c>
      <c r="BB13" s="15">
        <v>0</v>
      </c>
      <c r="BC13" s="16">
        <v>0</v>
      </c>
      <c r="BD13" s="15">
        <v>0</v>
      </c>
      <c r="BE13" s="16">
        <v>0</v>
      </c>
      <c r="BF13" s="31">
        <v>39134</v>
      </c>
      <c r="BG13" s="15">
        <v>0</v>
      </c>
      <c r="BH13" s="15">
        <v>0</v>
      </c>
      <c r="BI13" s="16">
        <v>39134</v>
      </c>
      <c r="BJ13" s="15">
        <v>0</v>
      </c>
      <c r="BK13" s="16">
        <v>0</v>
      </c>
      <c r="BL13" s="15">
        <v>0</v>
      </c>
      <c r="BM13" s="16">
        <v>0</v>
      </c>
      <c r="BN13" s="31">
        <v>40240</v>
      </c>
      <c r="BO13" s="15">
        <v>0</v>
      </c>
      <c r="BP13" s="15">
        <v>0</v>
      </c>
      <c r="BQ13" s="16">
        <v>40240</v>
      </c>
      <c r="BR13" s="15">
        <v>0</v>
      </c>
      <c r="BS13" s="16">
        <v>0</v>
      </c>
      <c r="BT13" s="15">
        <v>0</v>
      </c>
      <c r="BU13" s="16">
        <v>0</v>
      </c>
      <c r="BV13" s="31">
        <v>43165</v>
      </c>
      <c r="BW13" s="15">
        <v>0</v>
      </c>
      <c r="BX13" s="15">
        <v>0</v>
      </c>
      <c r="BY13" s="16">
        <v>43165</v>
      </c>
      <c r="BZ13" s="15">
        <v>0</v>
      </c>
      <c r="CA13" s="16">
        <v>0</v>
      </c>
      <c r="CB13" s="15">
        <v>0</v>
      </c>
      <c r="CC13" s="16">
        <v>0</v>
      </c>
      <c r="CD13" s="31">
        <v>40905</v>
      </c>
      <c r="CE13" s="15">
        <v>0</v>
      </c>
      <c r="CF13" s="15">
        <v>0</v>
      </c>
      <c r="CG13" s="16">
        <v>40905</v>
      </c>
      <c r="CH13" s="15">
        <v>0</v>
      </c>
      <c r="CI13" s="16">
        <v>0</v>
      </c>
      <c r="CJ13" s="15">
        <v>0</v>
      </c>
      <c r="CK13" s="16">
        <v>0</v>
      </c>
      <c r="CL13" s="31">
        <v>47174</v>
      </c>
      <c r="CM13" s="15">
        <v>0</v>
      </c>
      <c r="CN13" s="15">
        <v>0</v>
      </c>
      <c r="CO13" s="16">
        <v>47174</v>
      </c>
      <c r="CP13" s="15">
        <v>0</v>
      </c>
      <c r="CQ13" s="16">
        <v>0</v>
      </c>
      <c r="CR13" s="15">
        <v>0</v>
      </c>
      <c r="CS13" s="16">
        <v>0</v>
      </c>
      <c r="CT13" s="31">
        <v>427621</v>
      </c>
      <c r="CU13" s="15">
        <v>0</v>
      </c>
      <c r="CV13" s="15">
        <v>0</v>
      </c>
      <c r="CW13" s="16">
        <v>427621</v>
      </c>
      <c r="CX13" s="15">
        <v>0</v>
      </c>
      <c r="CY13" s="16">
        <v>0</v>
      </c>
      <c r="CZ13" s="15">
        <v>0</v>
      </c>
      <c r="DA13" s="16">
        <v>0</v>
      </c>
    </row>
    <row r="14" spans="1:105" ht="12.75" customHeight="1">
      <c r="A14" s="18" t="s">
        <v>52</v>
      </c>
      <c r="B14" s="31">
        <v>0</v>
      </c>
      <c r="C14" s="15">
        <v>0</v>
      </c>
      <c r="D14" s="15">
        <v>0</v>
      </c>
      <c r="E14" s="16">
        <v>0</v>
      </c>
      <c r="F14" s="15">
        <v>0</v>
      </c>
      <c r="G14" s="16">
        <v>0</v>
      </c>
      <c r="H14" s="15">
        <v>0</v>
      </c>
      <c r="I14" s="16">
        <v>0</v>
      </c>
      <c r="J14" s="31">
        <v>0</v>
      </c>
      <c r="K14" s="15">
        <v>0</v>
      </c>
      <c r="L14" s="15">
        <v>0</v>
      </c>
      <c r="M14" s="16">
        <v>0</v>
      </c>
      <c r="N14" s="15">
        <v>0</v>
      </c>
      <c r="O14" s="16">
        <v>0</v>
      </c>
      <c r="P14" s="15">
        <v>0</v>
      </c>
      <c r="Q14" s="16">
        <v>0</v>
      </c>
      <c r="R14" s="31">
        <v>0</v>
      </c>
      <c r="S14" s="15">
        <v>0</v>
      </c>
      <c r="T14" s="15">
        <v>0</v>
      </c>
      <c r="U14" s="16">
        <v>0</v>
      </c>
      <c r="V14" s="15">
        <v>0</v>
      </c>
      <c r="W14" s="16">
        <v>0</v>
      </c>
      <c r="X14" s="15">
        <v>28502</v>
      </c>
      <c r="Y14" s="16">
        <v>0</v>
      </c>
      <c r="Z14" s="31">
        <v>190520</v>
      </c>
      <c r="AA14" s="15">
        <v>0</v>
      </c>
      <c r="AB14" s="15">
        <v>0</v>
      </c>
      <c r="AC14" s="16">
        <v>190520</v>
      </c>
      <c r="AD14" s="15">
        <v>738</v>
      </c>
      <c r="AE14" s="16">
        <v>0</v>
      </c>
      <c r="AF14" s="15">
        <v>0</v>
      </c>
      <c r="AG14" s="16">
        <v>0</v>
      </c>
      <c r="AH14" s="31">
        <v>723889</v>
      </c>
      <c r="AI14" s="15">
        <v>0</v>
      </c>
      <c r="AJ14" s="15">
        <v>0</v>
      </c>
      <c r="AK14" s="16">
        <v>723889</v>
      </c>
      <c r="AL14" s="15">
        <v>2837</v>
      </c>
      <c r="AM14" s="16">
        <v>0</v>
      </c>
      <c r="AN14" s="15">
        <v>1896</v>
      </c>
      <c r="AO14" s="16">
        <v>0</v>
      </c>
      <c r="AP14" s="31">
        <v>1448400</v>
      </c>
      <c r="AQ14" s="15">
        <v>0</v>
      </c>
      <c r="AR14" s="15">
        <v>0</v>
      </c>
      <c r="AS14" s="16">
        <v>1448400</v>
      </c>
      <c r="AT14" s="15">
        <v>6390</v>
      </c>
      <c r="AU14" s="16">
        <v>0</v>
      </c>
      <c r="AV14" s="15">
        <v>3820</v>
      </c>
      <c r="AW14" s="16">
        <v>0</v>
      </c>
      <c r="AX14" s="31">
        <v>11290260</v>
      </c>
      <c r="AY14" s="15">
        <v>0</v>
      </c>
      <c r="AZ14" s="15">
        <v>0</v>
      </c>
      <c r="BA14" s="16">
        <v>11290260</v>
      </c>
      <c r="BB14" s="15">
        <v>35564</v>
      </c>
      <c r="BC14" s="16">
        <v>0</v>
      </c>
      <c r="BD14" s="15">
        <v>24511</v>
      </c>
      <c r="BE14" s="16">
        <v>332</v>
      </c>
      <c r="BF14" s="31">
        <v>13931247</v>
      </c>
      <c r="BG14" s="15">
        <v>0</v>
      </c>
      <c r="BH14" s="15">
        <v>0</v>
      </c>
      <c r="BI14" s="16">
        <v>13931247</v>
      </c>
      <c r="BJ14" s="15">
        <v>39970</v>
      </c>
      <c r="BK14" s="16">
        <v>0</v>
      </c>
      <c r="BL14" s="15">
        <v>30795</v>
      </c>
      <c r="BM14" s="16">
        <v>0</v>
      </c>
      <c r="BN14" s="31">
        <v>13033214</v>
      </c>
      <c r="BO14" s="15">
        <v>0</v>
      </c>
      <c r="BP14" s="15">
        <v>0</v>
      </c>
      <c r="BQ14" s="16">
        <v>13033214</v>
      </c>
      <c r="BR14" s="15">
        <v>38818</v>
      </c>
      <c r="BS14" s="16">
        <v>0</v>
      </c>
      <c r="BT14" s="15">
        <v>29504</v>
      </c>
      <c r="BU14" s="16">
        <v>0</v>
      </c>
      <c r="BV14" s="31">
        <v>13722086</v>
      </c>
      <c r="BW14" s="15">
        <v>0</v>
      </c>
      <c r="BX14" s="15">
        <v>0</v>
      </c>
      <c r="BY14" s="16">
        <v>13722086</v>
      </c>
      <c r="BZ14" s="15">
        <v>39781</v>
      </c>
      <c r="CA14" s="16">
        <v>0</v>
      </c>
      <c r="CB14" s="15">
        <v>31367</v>
      </c>
      <c r="CC14" s="16">
        <v>0</v>
      </c>
      <c r="CD14" s="31">
        <v>13399880</v>
      </c>
      <c r="CE14" s="15">
        <v>0</v>
      </c>
      <c r="CF14" s="15">
        <v>0</v>
      </c>
      <c r="CG14" s="16">
        <v>13399880</v>
      </c>
      <c r="CH14" s="15">
        <v>39811</v>
      </c>
      <c r="CI14" s="16">
        <v>0</v>
      </c>
      <c r="CJ14" s="15">
        <v>30347</v>
      </c>
      <c r="CK14" s="16">
        <v>0</v>
      </c>
      <c r="CL14" s="31">
        <v>13887824</v>
      </c>
      <c r="CM14" s="15">
        <v>0</v>
      </c>
      <c r="CN14" s="15">
        <v>0</v>
      </c>
      <c r="CO14" s="16">
        <v>13887824</v>
      </c>
      <c r="CP14" s="15">
        <v>41251</v>
      </c>
      <c r="CQ14" s="16">
        <v>0</v>
      </c>
      <c r="CR14" s="15">
        <v>29625</v>
      </c>
      <c r="CS14" s="16">
        <v>0</v>
      </c>
      <c r="CT14" s="31">
        <v>81627320</v>
      </c>
      <c r="CU14" s="15">
        <v>0</v>
      </c>
      <c r="CV14" s="15">
        <v>0</v>
      </c>
      <c r="CW14" s="16">
        <v>81627320</v>
      </c>
      <c r="CX14" s="15">
        <v>245160</v>
      </c>
      <c r="CY14" s="16">
        <v>0</v>
      </c>
      <c r="CZ14" s="15">
        <v>210367</v>
      </c>
      <c r="DA14" s="16">
        <v>332</v>
      </c>
    </row>
    <row r="15" spans="1:105" ht="12.75" customHeight="1">
      <c r="A15" s="18" t="s">
        <v>53</v>
      </c>
      <c r="B15" s="31">
        <v>4098045</v>
      </c>
      <c r="C15" s="15">
        <v>0</v>
      </c>
      <c r="D15" s="15">
        <v>4031996</v>
      </c>
      <c r="E15" s="16">
        <v>8130041</v>
      </c>
      <c r="F15" s="15">
        <v>0</v>
      </c>
      <c r="G15" s="16">
        <v>0</v>
      </c>
      <c r="H15" s="15">
        <v>0</v>
      </c>
      <c r="I15" s="16">
        <v>0</v>
      </c>
      <c r="J15" s="31">
        <v>985787</v>
      </c>
      <c r="K15" s="15">
        <v>0</v>
      </c>
      <c r="L15" s="15">
        <v>1686773</v>
      </c>
      <c r="M15" s="16">
        <v>2672560</v>
      </c>
      <c r="N15" s="15">
        <v>0</v>
      </c>
      <c r="O15" s="16">
        <v>0</v>
      </c>
      <c r="P15" s="15">
        <v>0</v>
      </c>
      <c r="Q15" s="16">
        <v>0</v>
      </c>
      <c r="R15" s="31">
        <v>510826</v>
      </c>
      <c r="S15" s="15">
        <v>0</v>
      </c>
      <c r="T15" s="15">
        <v>776316</v>
      </c>
      <c r="U15" s="16">
        <v>1287142</v>
      </c>
      <c r="V15" s="15">
        <v>0</v>
      </c>
      <c r="W15" s="16">
        <v>0</v>
      </c>
      <c r="X15" s="15">
        <v>0</v>
      </c>
      <c r="Y15" s="16">
        <v>0</v>
      </c>
      <c r="Z15" s="31">
        <v>69060</v>
      </c>
      <c r="AA15" s="15">
        <v>0</v>
      </c>
      <c r="AB15" s="15">
        <v>65317</v>
      </c>
      <c r="AC15" s="16">
        <v>134377</v>
      </c>
      <c r="AD15" s="15">
        <v>0</v>
      </c>
      <c r="AE15" s="16">
        <v>0</v>
      </c>
      <c r="AF15" s="15">
        <v>0</v>
      </c>
      <c r="AG15" s="16">
        <v>0</v>
      </c>
      <c r="AH15" s="31">
        <v>46679</v>
      </c>
      <c r="AI15" s="15">
        <v>0</v>
      </c>
      <c r="AJ15" s="15">
        <v>27853</v>
      </c>
      <c r="AK15" s="16">
        <v>74532</v>
      </c>
      <c r="AL15" s="15">
        <v>0</v>
      </c>
      <c r="AM15" s="16">
        <v>0</v>
      </c>
      <c r="AN15" s="15">
        <v>0</v>
      </c>
      <c r="AO15" s="16">
        <v>0</v>
      </c>
      <c r="AP15" s="31">
        <v>32840</v>
      </c>
      <c r="AQ15" s="15">
        <v>0</v>
      </c>
      <c r="AR15" s="15">
        <v>-31341</v>
      </c>
      <c r="AS15" s="16">
        <v>1499</v>
      </c>
      <c r="AT15" s="15">
        <v>0</v>
      </c>
      <c r="AU15" s="16">
        <v>0</v>
      </c>
      <c r="AV15" s="15">
        <v>0</v>
      </c>
      <c r="AW15" s="16">
        <v>0</v>
      </c>
      <c r="AX15" s="31">
        <v>0</v>
      </c>
      <c r="AY15" s="15">
        <v>0</v>
      </c>
      <c r="AZ15" s="15">
        <v>0</v>
      </c>
      <c r="BA15" s="16">
        <v>0</v>
      </c>
      <c r="BB15" s="15">
        <v>0</v>
      </c>
      <c r="BC15" s="16">
        <v>0</v>
      </c>
      <c r="BD15" s="15">
        <v>0</v>
      </c>
      <c r="BE15" s="16">
        <v>0</v>
      </c>
      <c r="BF15" s="31">
        <v>0</v>
      </c>
      <c r="BG15" s="15">
        <v>0</v>
      </c>
      <c r="BH15" s="15">
        <v>0</v>
      </c>
      <c r="BI15" s="16">
        <v>0</v>
      </c>
      <c r="BJ15" s="15">
        <v>0</v>
      </c>
      <c r="BK15" s="16">
        <v>0</v>
      </c>
      <c r="BL15" s="15">
        <v>0</v>
      </c>
      <c r="BM15" s="16">
        <v>0</v>
      </c>
      <c r="BN15" s="31">
        <v>0</v>
      </c>
      <c r="BO15" s="15">
        <v>0</v>
      </c>
      <c r="BP15" s="15">
        <v>0</v>
      </c>
      <c r="BQ15" s="16">
        <v>0</v>
      </c>
      <c r="BR15" s="15">
        <v>0</v>
      </c>
      <c r="BS15" s="16">
        <v>0</v>
      </c>
      <c r="BT15" s="15">
        <v>0</v>
      </c>
      <c r="BU15" s="16">
        <v>0</v>
      </c>
      <c r="BV15" s="31">
        <v>487762</v>
      </c>
      <c r="BW15" s="15">
        <v>0</v>
      </c>
      <c r="BX15" s="15">
        <v>713032</v>
      </c>
      <c r="BY15" s="16">
        <v>1200794</v>
      </c>
      <c r="BZ15" s="15">
        <v>0</v>
      </c>
      <c r="CA15" s="16">
        <v>0</v>
      </c>
      <c r="CB15" s="15">
        <v>0</v>
      </c>
      <c r="CC15" s="16">
        <v>0</v>
      </c>
      <c r="CD15" s="31">
        <v>1162248</v>
      </c>
      <c r="CE15" s="15">
        <v>0</v>
      </c>
      <c r="CF15" s="15">
        <v>4627510</v>
      </c>
      <c r="CG15" s="16">
        <v>5789758</v>
      </c>
      <c r="CH15" s="15">
        <v>0</v>
      </c>
      <c r="CI15" s="16">
        <v>0</v>
      </c>
      <c r="CJ15" s="15">
        <v>0</v>
      </c>
      <c r="CK15" s="16">
        <v>0</v>
      </c>
      <c r="CL15" s="31">
        <v>6291175</v>
      </c>
      <c r="CM15" s="15">
        <v>0</v>
      </c>
      <c r="CN15" s="15">
        <v>6143705</v>
      </c>
      <c r="CO15" s="16">
        <v>12434880</v>
      </c>
      <c r="CP15" s="15">
        <v>0</v>
      </c>
      <c r="CQ15" s="16">
        <v>0</v>
      </c>
      <c r="CR15" s="15">
        <v>0</v>
      </c>
      <c r="CS15" s="16">
        <v>0</v>
      </c>
      <c r="CT15" s="31">
        <v>13684422</v>
      </c>
      <c r="CU15" s="15">
        <v>0</v>
      </c>
      <c r="CV15" s="15">
        <v>18041161</v>
      </c>
      <c r="CW15" s="16">
        <v>31725583</v>
      </c>
      <c r="CX15" s="15">
        <v>0</v>
      </c>
      <c r="CY15" s="16">
        <v>0</v>
      </c>
      <c r="CZ15" s="15">
        <v>0</v>
      </c>
      <c r="DA15" s="16">
        <v>0</v>
      </c>
    </row>
    <row r="16" spans="1:105" ht="12.75" customHeight="1">
      <c r="A16" s="18" t="s">
        <v>65</v>
      </c>
      <c r="B16" s="31">
        <v>9926991</v>
      </c>
      <c r="C16" s="15">
        <v>1449794</v>
      </c>
      <c r="D16" s="15">
        <v>2694157</v>
      </c>
      <c r="E16" s="16">
        <v>14070942</v>
      </c>
      <c r="F16" s="15">
        <v>38967</v>
      </c>
      <c r="G16" s="16">
        <v>13663</v>
      </c>
      <c r="H16" s="15">
        <v>41391</v>
      </c>
      <c r="I16" s="16">
        <v>636</v>
      </c>
      <c r="J16" s="31">
        <v>10185570</v>
      </c>
      <c r="K16" s="15">
        <v>1327967</v>
      </c>
      <c r="L16" s="15">
        <v>2609187</v>
      </c>
      <c r="M16" s="16">
        <v>14122724</v>
      </c>
      <c r="N16" s="15">
        <v>39427</v>
      </c>
      <c r="O16" s="16">
        <v>13788</v>
      </c>
      <c r="P16" s="15">
        <v>38943</v>
      </c>
      <c r="Q16" s="16">
        <v>648</v>
      </c>
      <c r="R16" s="31">
        <v>9716719</v>
      </c>
      <c r="S16" s="15">
        <v>1195879</v>
      </c>
      <c r="T16" s="15">
        <v>2361865</v>
      </c>
      <c r="U16" s="16">
        <v>13274463</v>
      </c>
      <c r="V16" s="15">
        <v>36665</v>
      </c>
      <c r="W16" s="16">
        <v>11768</v>
      </c>
      <c r="X16" s="15">
        <v>35942</v>
      </c>
      <c r="Y16" s="16">
        <v>718</v>
      </c>
      <c r="Z16" s="31">
        <v>8438067</v>
      </c>
      <c r="AA16" s="15">
        <v>756181</v>
      </c>
      <c r="AB16" s="15">
        <v>2301417</v>
      </c>
      <c r="AC16" s="16">
        <v>11495665</v>
      </c>
      <c r="AD16" s="15">
        <v>36513</v>
      </c>
      <c r="AE16" s="16">
        <v>10508</v>
      </c>
      <c r="AF16" s="15">
        <v>34055</v>
      </c>
      <c r="AG16" s="16">
        <v>1115</v>
      </c>
      <c r="AH16" s="31">
        <v>7039272</v>
      </c>
      <c r="AI16" s="15">
        <v>528782</v>
      </c>
      <c r="AJ16" s="15">
        <v>1942565</v>
      </c>
      <c r="AK16" s="16">
        <v>9510619</v>
      </c>
      <c r="AL16" s="15">
        <v>35198</v>
      </c>
      <c r="AM16" s="16">
        <v>8862</v>
      </c>
      <c r="AN16" s="15">
        <v>29198</v>
      </c>
      <c r="AO16" s="16">
        <v>1329</v>
      </c>
      <c r="AP16" s="31">
        <v>6479905</v>
      </c>
      <c r="AQ16" s="15">
        <v>588836</v>
      </c>
      <c r="AR16" s="15">
        <v>1859770</v>
      </c>
      <c r="AS16" s="16">
        <v>8928511</v>
      </c>
      <c r="AT16" s="15">
        <v>34662</v>
      </c>
      <c r="AU16" s="16">
        <v>9814</v>
      </c>
      <c r="AV16" s="15">
        <v>27536</v>
      </c>
      <c r="AW16" s="16">
        <v>1479</v>
      </c>
      <c r="AX16" s="31">
        <v>6828146</v>
      </c>
      <c r="AY16" s="15">
        <v>625408</v>
      </c>
      <c r="AZ16" s="15">
        <v>2039704</v>
      </c>
      <c r="BA16" s="16">
        <v>9493258</v>
      </c>
      <c r="BB16" s="15">
        <v>35075</v>
      </c>
      <c r="BC16" s="16">
        <v>10510</v>
      </c>
      <c r="BD16" s="15">
        <v>28069</v>
      </c>
      <c r="BE16" s="16">
        <v>1554</v>
      </c>
      <c r="BF16" s="31">
        <v>7357340</v>
      </c>
      <c r="BG16" s="15">
        <v>656521</v>
      </c>
      <c r="BH16" s="15">
        <v>1945027</v>
      </c>
      <c r="BI16" s="16">
        <v>9958888</v>
      </c>
      <c r="BJ16" s="15">
        <v>33964</v>
      </c>
      <c r="BK16" s="16">
        <v>9951</v>
      </c>
      <c r="BL16" s="15">
        <v>27118</v>
      </c>
      <c r="BM16" s="16">
        <v>1531</v>
      </c>
      <c r="BN16" s="31">
        <v>6887856</v>
      </c>
      <c r="BO16" s="15">
        <v>621260</v>
      </c>
      <c r="BP16" s="15">
        <v>2097198</v>
      </c>
      <c r="BQ16" s="16">
        <v>9606314</v>
      </c>
      <c r="BR16" s="15">
        <v>34406</v>
      </c>
      <c r="BS16" s="16">
        <v>9928</v>
      </c>
      <c r="BT16" s="15">
        <v>26455</v>
      </c>
      <c r="BU16" s="16">
        <v>1454</v>
      </c>
      <c r="BV16" s="31">
        <v>6525183</v>
      </c>
      <c r="BW16" s="15">
        <v>541364</v>
      </c>
      <c r="BX16" s="15">
        <v>1950802</v>
      </c>
      <c r="BY16" s="16">
        <v>9017349</v>
      </c>
      <c r="BZ16" s="15">
        <v>34580</v>
      </c>
      <c r="CA16" s="16">
        <v>9326</v>
      </c>
      <c r="CB16" s="15">
        <v>27624</v>
      </c>
      <c r="CC16" s="16">
        <v>1311</v>
      </c>
      <c r="CD16" s="31">
        <v>7087391</v>
      </c>
      <c r="CE16" s="15">
        <v>539137</v>
      </c>
      <c r="CF16" s="15">
        <v>2392288</v>
      </c>
      <c r="CG16" s="16">
        <v>10018816</v>
      </c>
      <c r="CH16" s="15">
        <v>34804</v>
      </c>
      <c r="CI16" s="16">
        <v>10100</v>
      </c>
      <c r="CJ16" s="15">
        <v>31042</v>
      </c>
      <c r="CK16" s="16">
        <v>1080</v>
      </c>
      <c r="CL16" s="31">
        <v>9118083</v>
      </c>
      <c r="CM16" s="15">
        <v>898239</v>
      </c>
      <c r="CN16" s="15">
        <v>2503905</v>
      </c>
      <c r="CO16" s="16">
        <v>12520227</v>
      </c>
      <c r="CP16" s="15">
        <v>35707</v>
      </c>
      <c r="CQ16" s="16">
        <v>10579</v>
      </c>
      <c r="CR16" s="15">
        <v>34174</v>
      </c>
      <c r="CS16" s="16">
        <v>411</v>
      </c>
      <c r="CT16" s="31">
        <v>95590523</v>
      </c>
      <c r="CU16" s="15">
        <v>9729368</v>
      </c>
      <c r="CV16" s="15">
        <v>26697885</v>
      </c>
      <c r="CW16" s="16">
        <v>132017776</v>
      </c>
      <c r="CX16" s="15">
        <v>429968</v>
      </c>
      <c r="CY16" s="16">
        <v>128797</v>
      </c>
      <c r="CZ16" s="15">
        <v>381547</v>
      </c>
      <c r="DA16" s="16">
        <v>13266</v>
      </c>
    </row>
    <row r="17" spans="1:105" ht="12.75" customHeight="1">
      <c r="A17" s="18" t="s">
        <v>66</v>
      </c>
      <c r="B17" s="31">
        <v>7534807</v>
      </c>
      <c r="C17" s="15">
        <v>3809228</v>
      </c>
      <c r="D17" s="15">
        <v>7855167</v>
      </c>
      <c r="E17" s="16">
        <v>19199202</v>
      </c>
      <c r="F17" s="15">
        <v>45401</v>
      </c>
      <c r="G17" s="16">
        <v>33413</v>
      </c>
      <c r="H17" s="15">
        <v>45139</v>
      </c>
      <c r="I17" s="16">
        <v>12819</v>
      </c>
      <c r="J17" s="31">
        <v>7916539</v>
      </c>
      <c r="K17" s="15">
        <v>3594930</v>
      </c>
      <c r="L17" s="15">
        <v>7690502</v>
      </c>
      <c r="M17" s="16">
        <v>19201971</v>
      </c>
      <c r="N17" s="15">
        <v>46266</v>
      </c>
      <c r="O17" s="16">
        <v>34392</v>
      </c>
      <c r="P17" s="15">
        <v>46114</v>
      </c>
      <c r="Q17" s="16">
        <v>12963</v>
      </c>
      <c r="R17" s="31">
        <v>8352270</v>
      </c>
      <c r="S17" s="15">
        <v>3776523</v>
      </c>
      <c r="T17" s="15">
        <v>8091071</v>
      </c>
      <c r="U17" s="16">
        <v>20219864</v>
      </c>
      <c r="V17" s="15">
        <v>46275</v>
      </c>
      <c r="W17" s="16">
        <v>34562</v>
      </c>
      <c r="X17" s="15">
        <v>46227</v>
      </c>
      <c r="Y17" s="16">
        <v>13701</v>
      </c>
      <c r="Z17" s="31">
        <v>8390970</v>
      </c>
      <c r="AA17" s="15">
        <v>2956443</v>
      </c>
      <c r="AB17" s="15">
        <v>8625900</v>
      </c>
      <c r="AC17" s="16">
        <v>19973313</v>
      </c>
      <c r="AD17" s="15">
        <v>45538</v>
      </c>
      <c r="AE17" s="16">
        <v>35169</v>
      </c>
      <c r="AF17" s="15">
        <v>46002</v>
      </c>
      <c r="AG17" s="16">
        <v>13841</v>
      </c>
      <c r="AH17" s="31">
        <v>8914736</v>
      </c>
      <c r="AI17" s="15">
        <v>2437146</v>
      </c>
      <c r="AJ17" s="15">
        <v>9993743</v>
      </c>
      <c r="AK17" s="16">
        <v>21345625</v>
      </c>
      <c r="AL17" s="15">
        <v>52355</v>
      </c>
      <c r="AM17" s="16">
        <v>39953</v>
      </c>
      <c r="AN17" s="15">
        <v>52170</v>
      </c>
      <c r="AO17" s="16">
        <v>15304</v>
      </c>
      <c r="AP17" s="31">
        <v>9400146</v>
      </c>
      <c r="AQ17" s="15">
        <v>2601634</v>
      </c>
      <c r="AR17" s="15">
        <v>10813244</v>
      </c>
      <c r="AS17" s="16">
        <v>22815024</v>
      </c>
      <c r="AT17" s="15">
        <v>50908</v>
      </c>
      <c r="AU17" s="16">
        <v>38034</v>
      </c>
      <c r="AV17" s="15">
        <v>50677</v>
      </c>
      <c r="AW17" s="16">
        <v>14990</v>
      </c>
      <c r="AX17" s="31">
        <v>8858759</v>
      </c>
      <c r="AY17" s="15">
        <v>2403665</v>
      </c>
      <c r="AZ17" s="15">
        <v>10383718</v>
      </c>
      <c r="BA17" s="16">
        <v>21646142</v>
      </c>
      <c r="BB17" s="15">
        <v>51920</v>
      </c>
      <c r="BC17" s="16">
        <v>38826</v>
      </c>
      <c r="BD17" s="15">
        <v>51696</v>
      </c>
      <c r="BE17" s="16">
        <v>14097</v>
      </c>
      <c r="BF17" s="31">
        <v>10330992</v>
      </c>
      <c r="BG17" s="15">
        <v>2913533</v>
      </c>
      <c r="BH17" s="15">
        <v>11739313</v>
      </c>
      <c r="BI17" s="16">
        <v>24983838</v>
      </c>
      <c r="BJ17" s="15">
        <v>54667</v>
      </c>
      <c r="BK17" s="16">
        <v>41271</v>
      </c>
      <c r="BL17" s="15">
        <v>54472</v>
      </c>
      <c r="BM17" s="16">
        <v>14835</v>
      </c>
      <c r="BN17" s="31">
        <v>9310808</v>
      </c>
      <c r="BO17" s="15">
        <v>2533934</v>
      </c>
      <c r="BP17" s="15">
        <v>10911150</v>
      </c>
      <c r="BQ17" s="16">
        <v>22755892</v>
      </c>
      <c r="BR17" s="15">
        <v>51212</v>
      </c>
      <c r="BS17" s="16">
        <v>38912</v>
      </c>
      <c r="BT17" s="15">
        <v>50448</v>
      </c>
      <c r="BU17" s="16">
        <v>14273</v>
      </c>
      <c r="BV17" s="31">
        <v>9058104</v>
      </c>
      <c r="BW17" s="15">
        <v>2476965</v>
      </c>
      <c r="BX17" s="15">
        <v>10692388</v>
      </c>
      <c r="BY17" s="16">
        <v>22227457</v>
      </c>
      <c r="BZ17" s="15">
        <v>50901</v>
      </c>
      <c r="CA17" s="16">
        <v>37815</v>
      </c>
      <c r="CB17" s="15">
        <v>50443</v>
      </c>
      <c r="CC17" s="16">
        <v>13601</v>
      </c>
      <c r="CD17" s="31">
        <v>8636118</v>
      </c>
      <c r="CE17" s="15">
        <v>2266293</v>
      </c>
      <c r="CF17" s="15">
        <v>10211942</v>
      </c>
      <c r="CG17" s="16">
        <v>21114353</v>
      </c>
      <c r="CH17" s="15">
        <v>49355</v>
      </c>
      <c r="CI17" s="16">
        <v>36354</v>
      </c>
      <c r="CJ17" s="15">
        <v>48794</v>
      </c>
      <c r="CK17" s="16">
        <v>13882</v>
      </c>
      <c r="CL17" s="31">
        <v>8591193</v>
      </c>
      <c r="CM17" s="15">
        <v>3040652</v>
      </c>
      <c r="CN17" s="15">
        <v>9510676</v>
      </c>
      <c r="CO17" s="16">
        <v>21142521</v>
      </c>
      <c r="CP17" s="15">
        <v>49085</v>
      </c>
      <c r="CQ17" s="16">
        <v>36134</v>
      </c>
      <c r="CR17" s="15">
        <v>48665</v>
      </c>
      <c r="CS17" s="16">
        <v>12715</v>
      </c>
      <c r="CT17" s="31">
        <v>105295442</v>
      </c>
      <c r="CU17" s="15">
        <v>34810946</v>
      </c>
      <c r="CV17" s="15">
        <v>116518814</v>
      </c>
      <c r="CW17" s="16">
        <v>256625202</v>
      </c>
      <c r="CX17" s="15">
        <v>593883</v>
      </c>
      <c r="CY17" s="16">
        <v>444835</v>
      </c>
      <c r="CZ17" s="15">
        <v>590847</v>
      </c>
      <c r="DA17" s="16">
        <v>167021</v>
      </c>
    </row>
    <row r="18" spans="1:105" ht="12.75" customHeight="1">
      <c r="A18" s="18" t="s">
        <v>54</v>
      </c>
      <c r="B18" s="31">
        <v>0</v>
      </c>
      <c r="C18" s="15">
        <v>0</v>
      </c>
      <c r="D18" s="15">
        <v>0</v>
      </c>
      <c r="E18" s="16">
        <v>0</v>
      </c>
      <c r="F18" s="15">
        <v>0</v>
      </c>
      <c r="G18" s="16">
        <v>0</v>
      </c>
      <c r="H18" s="15">
        <v>0</v>
      </c>
      <c r="I18" s="16">
        <v>0</v>
      </c>
      <c r="J18" s="31">
        <v>0</v>
      </c>
      <c r="K18" s="15">
        <v>0</v>
      </c>
      <c r="L18" s="15">
        <v>0</v>
      </c>
      <c r="M18" s="16">
        <v>0</v>
      </c>
      <c r="N18" s="15">
        <v>0</v>
      </c>
      <c r="O18" s="16">
        <v>0</v>
      </c>
      <c r="P18" s="15">
        <v>0</v>
      </c>
      <c r="Q18" s="16">
        <v>0</v>
      </c>
      <c r="R18" s="31">
        <v>0</v>
      </c>
      <c r="S18" s="15">
        <v>0</v>
      </c>
      <c r="T18" s="15">
        <v>0</v>
      </c>
      <c r="U18" s="16">
        <v>0</v>
      </c>
      <c r="V18" s="15">
        <v>0</v>
      </c>
      <c r="W18" s="16">
        <v>0</v>
      </c>
      <c r="X18" s="15">
        <v>0</v>
      </c>
      <c r="Y18" s="16">
        <v>0</v>
      </c>
      <c r="Z18" s="31">
        <v>0</v>
      </c>
      <c r="AA18" s="15">
        <v>0</v>
      </c>
      <c r="AB18" s="15">
        <v>0</v>
      </c>
      <c r="AC18" s="16">
        <v>0</v>
      </c>
      <c r="AD18" s="15">
        <v>0</v>
      </c>
      <c r="AE18" s="16">
        <v>0</v>
      </c>
      <c r="AF18" s="15">
        <v>0</v>
      </c>
      <c r="AG18" s="16">
        <v>0</v>
      </c>
      <c r="AH18" s="31">
        <v>0</v>
      </c>
      <c r="AI18" s="15">
        <v>0</v>
      </c>
      <c r="AJ18" s="15">
        <v>0</v>
      </c>
      <c r="AK18" s="16">
        <v>0</v>
      </c>
      <c r="AL18" s="15">
        <v>0</v>
      </c>
      <c r="AM18" s="16">
        <v>0</v>
      </c>
      <c r="AN18" s="15">
        <v>0</v>
      </c>
      <c r="AO18" s="16">
        <v>0</v>
      </c>
      <c r="AP18" s="31">
        <v>0</v>
      </c>
      <c r="AQ18" s="15">
        <v>0</v>
      </c>
      <c r="AR18" s="15">
        <v>0</v>
      </c>
      <c r="AS18" s="16">
        <v>0</v>
      </c>
      <c r="AT18" s="15">
        <v>0</v>
      </c>
      <c r="AU18" s="16">
        <v>0</v>
      </c>
      <c r="AV18" s="15">
        <v>0</v>
      </c>
      <c r="AW18" s="16">
        <v>0</v>
      </c>
      <c r="AX18" s="31">
        <v>0</v>
      </c>
      <c r="AY18" s="15">
        <v>0</v>
      </c>
      <c r="AZ18" s="15">
        <v>0</v>
      </c>
      <c r="BA18" s="16">
        <v>0</v>
      </c>
      <c r="BB18" s="15">
        <v>0</v>
      </c>
      <c r="BC18" s="16">
        <v>0</v>
      </c>
      <c r="BD18" s="15">
        <v>0</v>
      </c>
      <c r="BE18" s="16">
        <v>0</v>
      </c>
      <c r="BF18" s="31">
        <v>0</v>
      </c>
      <c r="BG18" s="15">
        <v>0</v>
      </c>
      <c r="BH18" s="15">
        <v>0</v>
      </c>
      <c r="BI18" s="16">
        <v>0</v>
      </c>
      <c r="BJ18" s="15">
        <v>0</v>
      </c>
      <c r="BK18" s="16">
        <v>0</v>
      </c>
      <c r="BL18" s="15">
        <v>0</v>
      </c>
      <c r="BM18" s="16">
        <v>0</v>
      </c>
      <c r="BN18" s="31">
        <v>0</v>
      </c>
      <c r="BO18" s="15">
        <v>0</v>
      </c>
      <c r="BP18" s="15">
        <v>0</v>
      </c>
      <c r="BQ18" s="16">
        <v>0</v>
      </c>
      <c r="BR18" s="15">
        <v>0</v>
      </c>
      <c r="BS18" s="16">
        <v>0</v>
      </c>
      <c r="BT18" s="15">
        <v>0</v>
      </c>
      <c r="BU18" s="16">
        <v>0</v>
      </c>
      <c r="BV18" s="31">
        <v>0</v>
      </c>
      <c r="BW18" s="15">
        <v>0</v>
      </c>
      <c r="BX18" s="15">
        <v>0</v>
      </c>
      <c r="BY18" s="16">
        <v>0</v>
      </c>
      <c r="BZ18" s="15">
        <v>0</v>
      </c>
      <c r="CA18" s="16">
        <v>0</v>
      </c>
      <c r="CB18" s="15">
        <v>0</v>
      </c>
      <c r="CC18" s="16">
        <v>0</v>
      </c>
      <c r="CD18" s="31">
        <v>0</v>
      </c>
      <c r="CE18" s="15">
        <v>0</v>
      </c>
      <c r="CF18" s="15">
        <v>0</v>
      </c>
      <c r="CG18" s="16">
        <v>0</v>
      </c>
      <c r="CH18" s="15">
        <v>0</v>
      </c>
      <c r="CI18" s="16">
        <v>0</v>
      </c>
      <c r="CJ18" s="15">
        <v>0</v>
      </c>
      <c r="CK18" s="16">
        <v>0</v>
      </c>
      <c r="CL18" s="31">
        <v>0</v>
      </c>
      <c r="CM18" s="15">
        <v>0</v>
      </c>
      <c r="CN18" s="15">
        <v>0</v>
      </c>
      <c r="CO18" s="16">
        <v>0</v>
      </c>
      <c r="CP18" s="15">
        <v>0</v>
      </c>
      <c r="CQ18" s="16">
        <v>0</v>
      </c>
      <c r="CR18" s="15">
        <v>0</v>
      </c>
      <c r="CS18" s="16">
        <v>0</v>
      </c>
      <c r="CT18" s="31">
        <v>0</v>
      </c>
      <c r="CU18" s="15">
        <v>0</v>
      </c>
      <c r="CV18" s="15">
        <v>0</v>
      </c>
      <c r="CW18" s="16">
        <v>0</v>
      </c>
      <c r="CX18" s="15">
        <v>0</v>
      </c>
      <c r="CY18" s="16">
        <v>0</v>
      </c>
      <c r="CZ18" s="15">
        <v>0</v>
      </c>
      <c r="DA18" s="16">
        <v>0</v>
      </c>
    </row>
    <row r="19" spans="1:105" ht="12.75" customHeight="1">
      <c r="A19" s="18" t="s">
        <v>55</v>
      </c>
      <c r="B19" s="31">
        <v>0</v>
      </c>
      <c r="C19" s="15">
        <v>0</v>
      </c>
      <c r="D19" s="15">
        <v>0</v>
      </c>
      <c r="E19" s="16">
        <v>0</v>
      </c>
      <c r="F19" s="15">
        <v>0</v>
      </c>
      <c r="G19" s="16">
        <v>0</v>
      </c>
      <c r="H19" s="15">
        <v>0</v>
      </c>
      <c r="I19" s="16">
        <v>0</v>
      </c>
      <c r="J19" s="31">
        <v>0</v>
      </c>
      <c r="K19" s="15">
        <v>0</v>
      </c>
      <c r="L19" s="15">
        <v>0</v>
      </c>
      <c r="M19" s="16">
        <v>0</v>
      </c>
      <c r="N19" s="15">
        <v>0</v>
      </c>
      <c r="O19" s="16">
        <v>0</v>
      </c>
      <c r="P19" s="15">
        <v>0</v>
      </c>
      <c r="Q19" s="16">
        <v>0</v>
      </c>
      <c r="R19" s="31">
        <v>0</v>
      </c>
      <c r="S19" s="15">
        <v>0</v>
      </c>
      <c r="T19" s="15">
        <v>0</v>
      </c>
      <c r="U19" s="16">
        <v>0</v>
      </c>
      <c r="V19" s="15">
        <v>0</v>
      </c>
      <c r="W19" s="16">
        <v>0</v>
      </c>
      <c r="X19" s="15">
        <v>0</v>
      </c>
      <c r="Y19" s="16">
        <v>0</v>
      </c>
      <c r="Z19" s="31">
        <v>0</v>
      </c>
      <c r="AA19" s="15">
        <v>0</v>
      </c>
      <c r="AB19" s="15">
        <v>0</v>
      </c>
      <c r="AC19" s="16">
        <v>0</v>
      </c>
      <c r="AD19" s="15">
        <v>0</v>
      </c>
      <c r="AE19" s="16">
        <v>0</v>
      </c>
      <c r="AF19" s="15">
        <v>0</v>
      </c>
      <c r="AG19" s="16">
        <v>0</v>
      </c>
      <c r="AH19" s="31">
        <v>0</v>
      </c>
      <c r="AI19" s="15">
        <v>0</v>
      </c>
      <c r="AJ19" s="15">
        <v>0</v>
      </c>
      <c r="AK19" s="16">
        <v>0</v>
      </c>
      <c r="AL19" s="15">
        <v>0</v>
      </c>
      <c r="AM19" s="16">
        <v>0</v>
      </c>
      <c r="AN19" s="15">
        <v>0</v>
      </c>
      <c r="AO19" s="16">
        <v>0</v>
      </c>
      <c r="AP19" s="31">
        <v>0</v>
      </c>
      <c r="AQ19" s="15">
        <v>0</v>
      </c>
      <c r="AR19" s="15">
        <v>0</v>
      </c>
      <c r="AS19" s="16">
        <v>0</v>
      </c>
      <c r="AT19" s="15">
        <v>0</v>
      </c>
      <c r="AU19" s="16">
        <v>0</v>
      </c>
      <c r="AV19" s="15">
        <v>0</v>
      </c>
      <c r="AW19" s="16">
        <v>0</v>
      </c>
      <c r="AX19" s="31">
        <v>0</v>
      </c>
      <c r="AY19" s="15">
        <v>0</v>
      </c>
      <c r="AZ19" s="15">
        <v>0</v>
      </c>
      <c r="BA19" s="16">
        <v>0</v>
      </c>
      <c r="BB19" s="15">
        <v>0</v>
      </c>
      <c r="BC19" s="16">
        <v>0</v>
      </c>
      <c r="BD19" s="15">
        <v>0</v>
      </c>
      <c r="BE19" s="16">
        <v>0</v>
      </c>
      <c r="BF19" s="31">
        <v>0</v>
      </c>
      <c r="BG19" s="15">
        <v>0</v>
      </c>
      <c r="BH19" s="15">
        <v>0</v>
      </c>
      <c r="BI19" s="16">
        <v>0</v>
      </c>
      <c r="BJ19" s="15">
        <v>0</v>
      </c>
      <c r="BK19" s="16">
        <v>0</v>
      </c>
      <c r="BL19" s="15">
        <v>0</v>
      </c>
      <c r="BM19" s="16">
        <v>0</v>
      </c>
      <c r="BN19" s="31">
        <v>0</v>
      </c>
      <c r="BO19" s="15">
        <v>0</v>
      </c>
      <c r="BP19" s="15">
        <v>0</v>
      </c>
      <c r="BQ19" s="16">
        <v>0</v>
      </c>
      <c r="BR19" s="15">
        <v>0</v>
      </c>
      <c r="BS19" s="16">
        <v>0</v>
      </c>
      <c r="BT19" s="15">
        <v>0</v>
      </c>
      <c r="BU19" s="16">
        <v>0</v>
      </c>
      <c r="BV19" s="31">
        <v>0</v>
      </c>
      <c r="BW19" s="15">
        <v>0</v>
      </c>
      <c r="BX19" s="15">
        <v>0</v>
      </c>
      <c r="BY19" s="16">
        <v>0</v>
      </c>
      <c r="BZ19" s="15">
        <v>0</v>
      </c>
      <c r="CA19" s="16">
        <v>0</v>
      </c>
      <c r="CB19" s="15">
        <v>0</v>
      </c>
      <c r="CC19" s="16">
        <v>0</v>
      </c>
      <c r="CD19" s="31">
        <v>0</v>
      </c>
      <c r="CE19" s="15">
        <v>0</v>
      </c>
      <c r="CF19" s="15">
        <v>0</v>
      </c>
      <c r="CG19" s="16">
        <v>0</v>
      </c>
      <c r="CH19" s="15">
        <v>0</v>
      </c>
      <c r="CI19" s="16">
        <v>0</v>
      </c>
      <c r="CJ19" s="15">
        <v>0</v>
      </c>
      <c r="CK19" s="16">
        <v>0</v>
      </c>
      <c r="CL19" s="31">
        <v>0</v>
      </c>
      <c r="CM19" s="15">
        <v>0</v>
      </c>
      <c r="CN19" s="15">
        <v>0</v>
      </c>
      <c r="CO19" s="16">
        <v>0</v>
      </c>
      <c r="CP19" s="15">
        <v>0</v>
      </c>
      <c r="CQ19" s="16">
        <v>0</v>
      </c>
      <c r="CR19" s="15">
        <v>0</v>
      </c>
      <c r="CS19" s="16">
        <v>0</v>
      </c>
      <c r="CT19" s="31">
        <v>0</v>
      </c>
      <c r="CU19" s="15">
        <v>0</v>
      </c>
      <c r="CV19" s="15">
        <v>0</v>
      </c>
      <c r="CW19" s="16">
        <v>0</v>
      </c>
      <c r="CX19" s="15">
        <v>0</v>
      </c>
      <c r="CY19" s="16">
        <v>0</v>
      </c>
      <c r="CZ19" s="15">
        <v>0</v>
      </c>
      <c r="DA19" s="16">
        <v>0</v>
      </c>
    </row>
    <row r="20" spans="1:105" ht="12.75" customHeight="1">
      <c r="A20" s="18" t="s">
        <v>56</v>
      </c>
      <c r="B20" s="31">
        <v>0</v>
      </c>
      <c r="C20" s="15">
        <v>0</v>
      </c>
      <c r="D20" s="15">
        <v>0</v>
      </c>
      <c r="E20" s="16">
        <v>0</v>
      </c>
      <c r="F20" s="15">
        <v>0</v>
      </c>
      <c r="G20" s="16">
        <v>0</v>
      </c>
      <c r="H20" s="15">
        <v>0</v>
      </c>
      <c r="I20" s="16">
        <v>0</v>
      </c>
      <c r="J20" s="31">
        <v>0</v>
      </c>
      <c r="K20" s="15">
        <v>0</v>
      </c>
      <c r="L20" s="15">
        <v>0</v>
      </c>
      <c r="M20" s="16">
        <v>0</v>
      </c>
      <c r="N20" s="15">
        <v>0</v>
      </c>
      <c r="O20" s="16">
        <v>0</v>
      </c>
      <c r="P20" s="15">
        <v>110</v>
      </c>
      <c r="Q20" s="16">
        <v>0</v>
      </c>
      <c r="R20" s="31">
        <v>0</v>
      </c>
      <c r="S20" s="15">
        <v>0</v>
      </c>
      <c r="T20" s="15">
        <v>0</v>
      </c>
      <c r="U20" s="16">
        <v>0</v>
      </c>
      <c r="V20" s="15">
        <v>0</v>
      </c>
      <c r="W20" s="16">
        <v>0</v>
      </c>
      <c r="X20" s="15">
        <v>142</v>
      </c>
      <c r="Y20" s="16">
        <v>0</v>
      </c>
      <c r="Z20" s="31">
        <v>0</v>
      </c>
      <c r="AA20" s="15">
        <v>0</v>
      </c>
      <c r="AB20" s="15">
        <v>0</v>
      </c>
      <c r="AC20" s="16">
        <v>0</v>
      </c>
      <c r="AD20" s="15">
        <v>0</v>
      </c>
      <c r="AE20" s="16">
        <v>0</v>
      </c>
      <c r="AF20" s="15">
        <v>0</v>
      </c>
      <c r="AG20" s="16">
        <v>0</v>
      </c>
      <c r="AH20" s="31">
        <v>0</v>
      </c>
      <c r="AI20" s="15">
        <v>0</v>
      </c>
      <c r="AJ20" s="15">
        <v>0</v>
      </c>
      <c r="AK20" s="16">
        <v>0</v>
      </c>
      <c r="AL20" s="15">
        <v>0</v>
      </c>
      <c r="AM20" s="16">
        <v>0</v>
      </c>
      <c r="AN20" s="15">
        <v>0</v>
      </c>
      <c r="AO20" s="16">
        <v>0</v>
      </c>
      <c r="AP20" s="31">
        <v>6485</v>
      </c>
      <c r="AQ20" s="15">
        <v>0</v>
      </c>
      <c r="AR20" s="15">
        <v>0</v>
      </c>
      <c r="AS20" s="16">
        <v>6485</v>
      </c>
      <c r="AT20" s="15">
        <v>284</v>
      </c>
      <c r="AU20" s="16">
        <v>0</v>
      </c>
      <c r="AV20" s="15">
        <v>232</v>
      </c>
      <c r="AW20" s="16">
        <v>0</v>
      </c>
      <c r="AX20" s="31">
        <v>22721</v>
      </c>
      <c r="AY20" s="15">
        <v>0</v>
      </c>
      <c r="AZ20" s="15">
        <v>0</v>
      </c>
      <c r="BA20" s="16">
        <v>22721</v>
      </c>
      <c r="BB20" s="15">
        <v>1219</v>
      </c>
      <c r="BC20" s="16">
        <v>0</v>
      </c>
      <c r="BD20" s="15">
        <v>921</v>
      </c>
      <c r="BE20" s="16">
        <v>0</v>
      </c>
      <c r="BF20" s="31">
        <v>28266</v>
      </c>
      <c r="BG20" s="15">
        <v>0</v>
      </c>
      <c r="BH20" s="15">
        <v>0</v>
      </c>
      <c r="BI20" s="16">
        <v>28266</v>
      </c>
      <c r="BJ20" s="15">
        <v>1223</v>
      </c>
      <c r="BK20" s="16">
        <v>0</v>
      </c>
      <c r="BL20" s="15">
        <v>967</v>
      </c>
      <c r="BM20" s="16">
        <v>0</v>
      </c>
      <c r="BN20" s="31">
        <v>29459</v>
      </c>
      <c r="BO20" s="15">
        <v>0</v>
      </c>
      <c r="BP20" s="15">
        <v>0</v>
      </c>
      <c r="BQ20" s="16">
        <v>29459</v>
      </c>
      <c r="BR20" s="15">
        <v>1393</v>
      </c>
      <c r="BS20" s="16">
        <v>0</v>
      </c>
      <c r="BT20" s="15">
        <v>1322</v>
      </c>
      <c r="BU20" s="16">
        <v>0</v>
      </c>
      <c r="BV20" s="31">
        <v>24726</v>
      </c>
      <c r="BW20" s="15">
        <v>0</v>
      </c>
      <c r="BX20" s="15">
        <v>0</v>
      </c>
      <c r="BY20" s="16">
        <v>24726</v>
      </c>
      <c r="BZ20" s="15">
        <v>1316</v>
      </c>
      <c r="CA20" s="16">
        <v>0</v>
      </c>
      <c r="CB20" s="15">
        <v>947</v>
      </c>
      <c r="CC20" s="16">
        <v>0</v>
      </c>
      <c r="CD20" s="31">
        <v>16279</v>
      </c>
      <c r="CE20" s="15">
        <v>0</v>
      </c>
      <c r="CF20" s="15">
        <v>0</v>
      </c>
      <c r="CG20" s="16">
        <v>16279</v>
      </c>
      <c r="CH20" s="15">
        <v>1393</v>
      </c>
      <c r="CI20" s="16">
        <v>0</v>
      </c>
      <c r="CJ20" s="15">
        <v>1076</v>
      </c>
      <c r="CK20" s="16">
        <v>0</v>
      </c>
      <c r="CL20" s="31">
        <v>4679</v>
      </c>
      <c r="CM20" s="15">
        <v>0</v>
      </c>
      <c r="CN20" s="15">
        <v>0</v>
      </c>
      <c r="CO20" s="16">
        <v>4679</v>
      </c>
      <c r="CP20" s="15">
        <v>846</v>
      </c>
      <c r="CQ20" s="16">
        <v>0</v>
      </c>
      <c r="CR20" s="15">
        <v>277</v>
      </c>
      <c r="CS20" s="16">
        <v>0</v>
      </c>
      <c r="CT20" s="31">
        <v>132615</v>
      </c>
      <c r="CU20" s="15">
        <v>0</v>
      </c>
      <c r="CV20" s="15">
        <v>0</v>
      </c>
      <c r="CW20" s="16">
        <v>132615</v>
      </c>
      <c r="CX20" s="15">
        <v>7674</v>
      </c>
      <c r="CY20" s="16">
        <v>0</v>
      </c>
      <c r="CZ20" s="15">
        <v>5994</v>
      </c>
      <c r="DA20" s="16">
        <v>0</v>
      </c>
    </row>
    <row r="21" spans="1:105" ht="12.75">
      <c r="A21" s="18" t="s">
        <v>57</v>
      </c>
      <c r="B21" s="31">
        <v>0</v>
      </c>
      <c r="C21" s="15">
        <v>0</v>
      </c>
      <c r="D21" s="15">
        <v>0</v>
      </c>
      <c r="E21" s="16">
        <v>0</v>
      </c>
      <c r="F21" s="15">
        <v>0</v>
      </c>
      <c r="G21" s="16">
        <v>0</v>
      </c>
      <c r="H21" s="15">
        <v>0</v>
      </c>
      <c r="I21" s="16">
        <v>0</v>
      </c>
      <c r="J21" s="31">
        <v>0</v>
      </c>
      <c r="K21" s="15">
        <v>0</v>
      </c>
      <c r="L21" s="15">
        <v>0</v>
      </c>
      <c r="M21" s="16">
        <v>0</v>
      </c>
      <c r="N21" s="15">
        <v>0</v>
      </c>
      <c r="O21" s="16">
        <v>0</v>
      </c>
      <c r="P21" s="15">
        <v>0</v>
      </c>
      <c r="Q21" s="16">
        <v>0</v>
      </c>
      <c r="R21" s="31">
        <v>0</v>
      </c>
      <c r="S21" s="15">
        <v>0</v>
      </c>
      <c r="T21" s="15">
        <v>0</v>
      </c>
      <c r="U21" s="16">
        <v>0</v>
      </c>
      <c r="V21" s="15">
        <v>0</v>
      </c>
      <c r="W21" s="16">
        <v>0</v>
      </c>
      <c r="X21" s="15">
        <v>0</v>
      </c>
      <c r="Y21" s="16">
        <v>0</v>
      </c>
      <c r="Z21" s="31">
        <v>0</v>
      </c>
      <c r="AA21" s="15">
        <v>0</v>
      </c>
      <c r="AB21" s="15">
        <v>0</v>
      </c>
      <c r="AC21" s="16">
        <v>0</v>
      </c>
      <c r="AD21" s="15">
        <v>0</v>
      </c>
      <c r="AE21" s="16">
        <v>0</v>
      </c>
      <c r="AF21" s="15">
        <v>0</v>
      </c>
      <c r="AG21" s="16">
        <v>0</v>
      </c>
      <c r="AH21" s="31">
        <v>0</v>
      </c>
      <c r="AI21" s="15">
        <v>0</v>
      </c>
      <c r="AJ21" s="15">
        <v>0</v>
      </c>
      <c r="AK21" s="16">
        <v>0</v>
      </c>
      <c r="AL21" s="15">
        <v>0</v>
      </c>
      <c r="AM21" s="16">
        <v>0</v>
      </c>
      <c r="AN21" s="15">
        <v>0</v>
      </c>
      <c r="AO21" s="16">
        <v>0</v>
      </c>
      <c r="AP21" s="31">
        <v>0</v>
      </c>
      <c r="AQ21" s="15">
        <v>0</v>
      </c>
      <c r="AR21" s="15">
        <v>0</v>
      </c>
      <c r="AS21" s="16">
        <v>0</v>
      </c>
      <c r="AT21" s="15">
        <v>0</v>
      </c>
      <c r="AU21" s="16">
        <v>0</v>
      </c>
      <c r="AV21" s="15">
        <v>0</v>
      </c>
      <c r="AW21" s="16">
        <v>0</v>
      </c>
      <c r="AX21" s="31">
        <v>0</v>
      </c>
      <c r="AY21" s="15">
        <v>0</v>
      </c>
      <c r="AZ21" s="15">
        <v>0</v>
      </c>
      <c r="BA21" s="16">
        <v>0</v>
      </c>
      <c r="BB21" s="15">
        <v>0</v>
      </c>
      <c r="BC21" s="16">
        <v>0</v>
      </c>
      <c r="BD21" s="15">
        <v>0</v>
      </c>
      <c r="BE21" s="16">
        <v>0</v>
      </c>
      <c r="BF21" s="31">
        <v>0</v>
      </c>
      <c r="BG21" s="15">
        <v>0</v>
      </c>
      <c r="BH21" s="15">
        <v>0</v>
      </c>
      <c r="BI21" s="16">
        <v>0</v>
      </c>
      <c r="BJ21" s="15">
        <v>0</v>
      </c>
      <c r="BK21" s="16">
        <v>0</v>
      </c>
      <c r="BL21" s="15">
        <v>0</v>
      </c>
      <c r="BM21" s="16">
        <v>0</v>
      </c>
      <c r="BN21" s="31">
        <v>0</v>
      </c>
      <c r="BO21" s="15">
        <v>0</v>
      </c>
      <c r="BP21" s="15">
        <v>0</v>
      </c>
      <c r="BQ21" s="16">
        <v>0</v>
      </c>
      <c r="BR21" s="15">
        <v>0</v>
      </c>
      <c r="BS21" s="16">
        <v>0</v>
      </c>
      <c r="BT21" s="15">
        <v>0</v>
      </c>
      <c r="BU21" s="16">
        <v>0</v>
      </c>
      <c r="BV21" s="31">
        <v>0</v>
      </c>
      <c r="BW21" s="15">
        <v>0</v>
      </c>
      <c r="BX21" s="15">
        <v>0</v>
      </c>
      <c r="BY21" s="16">
        <v>0</v>
      </c>
      <c r="BZ21" s="15">
        <v>0</v>
      </c>
      <c r="CA21" s="16">
        <v>0</v>
      </c>
      <c r="CB21" s="15">
        <v>0</v>
      </c>
      <c r="CC21" s="16">
        <v>0</v>
      </c>
      <c r="CD21" s="31">
        <v>0</v>
      </c>
      <c r="CE21" s="15">
        <v>0</v>
      </c>
      <c r="CF21" s="15">
        <v>0</v>
      </c>
      <c r="CG21" s="16">
        <v>0</v>
      </c>
      <c r="CH21" s="15">
        <v>0</v>
      </c>
      <c r="CI21" s="16">
        <v>0</v>
      </c>
      <c r="CJ21" s="15">
        <v>0</v>
      </c>
      <c r="CK21" s="16">
        <v>0</v>
      </c>
      <c r="CL21" s="31">
        <v>0</v>
      </c>
      <c r="CM21" s="15">
        <v>0</v>
      </c>
      <c r="CN21" s="15">
        <v>0</v>
      </c>
      <c r="CO21" s="16">
        <v>0</v>
      </c>
      <c r="CP21" s="15">
        <v>0</v>
      </c>
      <c r="CQ21" s="16">
        <v>0</v>
      </c>
      <c r="CR21" s="15">
        <v>0</v>
      </c>
      <c r="CS21" s="16">
        <v>0</v>
      </c>
      <c r="CT21" s="31">
        <v>0</v>
      </c>
      <c r="CU21" s="15">
        <v>0</v>
      </c>
      <c r="CV21" s="15">
        <v>0</v>
      </c>
      <c r="CW21" s="16">
        <v>0</v>
      </c>
      <c r="CX21" s="15">
        <v>0</v>
      </c>
      <c r="CY21" s="16">
        <v>0</v>
      </c>
      <c r="CZ21" s="15">
        <v>0</v>
      </c>
      <c r="DA21" s="16">
        <v>0</v>
      </c>
    </row>
    <row r="22" spans="1:105" ht="12.75">
      <c r="A22" s="20" t="s">
        <v>58</v>
      </c>
      <c r="B22" s="40">
        <v>40949211</v>
      </c>
      <c r="C22" s="41">
        <v>7350738</v>
      </c>
      <c r="D22" s="41">
        <v>14267057</v>
      </c>
      <c r="E22" s="42">
        <v>62567006</v>
      </c>
      <c r="F22" s="41">
        <v>35072</v>
      </c>
      <c r="G22" s="42">
        <v>33904</v>
      </c>
      <c r="H22" s="41">
        <v>39727</v>
      </c>
      <c r="I22" s="42">
        <v>3809</v>
      </c>
      <c r="J22" s="40">
        <v>41982487</v>
      </c>
      <c r="K22" s="41">
        <v>7450596</v>
      </c>
      <c r="L22" s="41">
        <v>14943087</v>
      </c>
      <c r="M22" s="42">
        <v>64376170</v>
      </c>
      <c r="N22" s="41">
        <v>36039</v>
      </c>
      <c r="O22" s="42">
        <v>35298</v>
      </c>
      <c r="P22" s="41">
        <v>42005</v>
      </c>
      <c r="Q22" s="42">
        <v>3784</v>
      </c>
      <c r="R22" s="40">
        <v>48036142</v>
      </c>
      <c r="S22" s="41">
        <v>6734941</v>
      </c>
      <c r="T22" s="41">
        <v>13898992</v>
      </c>
      <c r="U22" s="42">
        <v>68670075</v>
      </c>
      <c r="V22" s="41">
        <v>36682</v>
      </c>
      <c r="W22" s="42">
        <v>35760</v>
      </c>
      <c r="X22" s="41">
        <v>42005</v>
      </c>
      <c r="Y22" s="42">
        <v>3819</v>
      </c>
      <c r="Z22" s="40">
        <v>71068698</v>
      </c>
      <c r="AA22" s="41">
        <v>7116586</v>
      </c>
      <c r="AB22" s="41">
        <v>21571048</v>
      </c>
      <c r="AC22" s="42">
        <v>99756332</v>
      </c>
      <c r="AD22" s="41">
        <v>80104</v>
      </c>
      <c r="AE22" s="42">
        <v>53850</v>
      </c>
      <c r="AF22" s="41">
        <v>100884</v>
      </c>
      <c r="AG22" s="42">
        <v>15809</v>
      </c>
      <c r="AH22" s="40">
        <v>58980091</v>
      </c>
      <c r="AI22" s="41">
        <v>5200569</v>
      </c>
      <c r="AJ22" s="41">
        <v>24636294</v>
      </c>
      <c r="AK22" s="42">
        <v>88816954</v>
      </c>
      <c r="AL22" s="41">
        <v>55415</v>
      </c>
      <c r="AM22" s="42">
        <v>54761</v>
      </c>
      <c r="AN22" s="41">
        <v>78973</v>
      </c>
      <c r="AO22" s="42">
        <v>9524</v>
      </c>
      <c r="AP22" s="40">
        <v>59871398</v>
      </c>
      <c r="AQ22" s="41">
        <v>5754386</v>
      </c>
      <c r="AR22" s="41">
        <v>29092484</v>
      </c>
      <c r="AS22" s="42">
        <v>94718268</v>
      </c>
      <c r="AT22" s="41">
        <v>55505</v>
      </c>
      <c r="AU22" s="42">
        <v>54488</v>
      </c>
      <c r="AV22" s="41">
        <v>82338</v>
      </c>
      <c r="AW22" s="42">
        <v>9794</v>
      </c>
      <c r="AX22" s="40">
        <v>69528617</v>
      </c>
      <c r="AY22" s="41">
        <v>6036616</v>
      </c>
      <c r="AZ22" s="41">
        <v>28251232</v>
      </c>
      <c r="BA22" s="42">
        <v>103816465</v>
      </c>
      <c r="BB22" s="41">
        <v>63099</v>
      </c>
      <c r="BC22" s="42">
        <v>61677</v>
      </c>
      <c r="BD22" s="41">
        <v>90558</v>
      </c>
      <c r="BE22" s="42">
        <v>11659</v>
      </c>
      <c r="BF22" s="40">
        <v>57961389</v>
      </c>
      <c r="BG22" s="41">
        <v>6845818</v>
      </c>
      <c r="BH22" s="41">
        <v>30820142</v>
      </c>
      <c r="BI22" s="42">
        <v>95627349</v>
      </c>
      <c r="BJ22" s="41">
        <v>63453</v>
      </c>
      <c r="BK22" s="42">
        <v>62837</v>
      </c>
      <c r="BL22" s="41">
        <v>89065</v>
      </c>
      <c r="BM22" s="42">
        <v>12926</v>
      </c>
      <c r="BN22" s="40">
        <v>61317107</v>
      </c>
      <c r="BO22" s="41">
        <v>6875412</v>
      </c>
      <c r="BP22" s="41">
        <v>34613671</v>
      </c>
      <c r="BQ22" s="42">
        <v>102806190</v>
      </c>
      <c r="BR22" s="41">
        <v>68570</v>
      </c>
      <c r="BS22" s="42">
        <v>67053</v>
      </c>
      <c r="BT22" s="41">
        <v>94318</v>
      </c>
      <c r="BU22" s="42">
        <v>14511</v>
      </c>
      <c r="BV22" s="40">
        <v>60581787</v>
      </c>
      <c r="BW22" s="41">
        <v>6699820</v>
      </c>
      <c r="BX22" s="41">
        <v>30732377</v>
      </c>
      <c r="BY22" s="42">
        <v>98013984</v>
      </c>
      <c r="BZ22" s="41">
        <v>68432</v>
      </c>
      <c r="CA22" s="42">
        <v>67826</v>
      </c>
      <c r="CB22" s="41">
        <v>93890</v>
      </c>
      <c r="CC22" s="42">
        <v>14807</v>
      </c>
      <c r="CD22" s="40">
        <v>58364408</v>
      </c>
      <c r="CE22" s="41">
        <v>6176938</v>
      </c>
      <c r="CF22" s="41">
        <v>30205865</v>
      </c>
      <c r="CG22" s="42">
        <v>94747211</v>
      </c>
      <c r="CH22" s="41">
        <v>72772</v>
      </c>
      <c r="CI22" s="42">
        <v>71316</v>
      </c>
      <c r="CJ22" s="41">
        <v>101167</v>
      </c>
      <c r="CK22" s="42">
        <v>14382</v>
      </c>
      <c r="CL22" s="40">
        <v>62712606</v>
      </c>
      <c r="CM22" s="41">
        <v>8426284</v>
      </c>
      <c r="CN22" s="41">
        <v>30992183</v>
      </c>
      <c r="CO22" s="42">
        <v>102131073</v>
      </c>
      <c r="CP22" s="41">
        <v>68364</v>
      </c>
      <c r="CQ22" s="42">
        <v>64104</v>
      </c>
      <c r="CR22" s="41">
        <v>109021</v>
      </c>
      <c r="CS22" s="42">
        <v>12611</v>
      </c>
      <c r="CT22" s="40">
        <v>691353941</v>
      </c>
      <c r="CU22" s="41">
        <v>80668704</v>
      </c>
      <c r="CV22" s="41">
        <v>304024432</v>
      </c>
      <c r="CW22" s="42">
        <v>1076047077</v>
      </c>
      <c r="CX22" s="41">
        <v>703507</v>
      </c>
      <c r="CY22" s="42">
        <v>662874</v>
      </c>
      <c r="CZ22" s="41">
        <v>963951</v>
      </c>
      <c r="DA22" s="42">
        <v>127435</v>
      </c>
    </row>
    <row r="23" spans="1:105" ht="12.75">
      <c r="A23" s="20" t="s">
        <v>62</v>
      </c>
      <c r="B23" s="40">
        <v>94223160</v>
      </c>
      <c r="C23" s="41">
        <v>17210627</v>
      </c>
      <c r="D23" s="41">
        <v>37951368</v>
      </c>
      <c r="E23" s="42">
        <v>149385155</v>
      </c>
      <c r="F23" s="41">
        <v>155806</v>
      </c>
      <c r="G23" s="42">
        <v>80980</v>
      </c>
      <c r="H23" s="41">
        <v>160541</v>
      </c>
      <c r="I23" s="42">
        <v>20550</v>
      </c>
      <c r="J23" s="40">
        <v>92163132</v>
      </c>
      <c r="K23" s="41">
        <v>16694044</v>
      </c>
      <c r="L23" s="41">
        <v>36180054</v>
      </c>
      <c r="M23" s="42">
        <v>145037230</v>
      </c>
      <c r="N23" s="41">
        <v>157237</v>
      </c>
      <c r="O23" s="42">
        <v>83478</v>
      </c>
      <c r="P23" s="41">
        <v>160957</v>
      </c>
      <c r="Q23" s="42">
        <v>19682</v>
      </c>
      <c r="R23" s="40">
        <v>96171975</v>
      </c>
      <c r="S23" s="41">
        <v>15520340</v>
      </c>
      <c r="T23" s="41">
        <v>33508221</v>
      </c>
      <c r="U23" s="42">
        <v>145200536</v>
      </c>
      <c r="V23" s="41">
        <v>155330</v>
      </c>
      <c r="W23" s="42">
        <v>82270</v>
      </c>
      <c r="X23" s="41">
        <v>187035</v>
      </c>
      <c r="Y23" s="42">
        <v>20625</v>
      </c>
      <c r="Z23" s="40">
        <v>116471039</v>
      </c>
      <c r="AA23" s="41">
        <v>13273059</v>
      </c>
      <c r="AB23" s="41">
        <v>40281101</v>
      </c>
      <c r="AC23" s="42">
        <v>170025199</v>
      </c>
      <c r="AD23" s="41">
        <v>198932</v>
      </c>
      <c r="AE23" s="42">
        <v>99620</v>
      </c>
      <c r="AF23" s="41">
        <v>218372</v>
      </c>
      <c r="AG23" s="42">
        <v>35428</v>
      </c>
      <c r="AH23" s="40">
        <v>104786209</v>
      </c>
      <c r="AI23" s="41">
        <v>9395025</v>
      </c>
      <c r="AJ23" s="41">
        <v>43278124</v>
      </c>
      <c r="AK23" s="42">
        <v>157459358</v>
      </c>
      <c r="AL23" s="41">
        <v>181839</v>
      </c>
      <c r="AM23" s="42">
        <v>103594</v>
      </c>
      <c r="AN23" s="41">
        <v>203805</v>
      </c>
      <c r="AO23" s="42">
        <v>32608</v>
      </c>
      <c r="AP23" s="40">
        <v>104987575</v>
      </c>
      <c r="AQ23" s="41">
        <v>9970346</v>
      </c>
      <c r="AR23" s="41">
        <v>46853404</v>
      </c>
      <c r="AS23" s="42">
        <v>161811325</v>
      </c>
      <c r="AT23" s="41">
        <v>186399</v>
      </c>
      <c r="AU23" s="42">
        <v>102369</v>
      </c>
      <c r="AV23" s="41">
        <v>207425</v>
      </c>
      <c r="AW23" s="42">
        <v>33125</v>
      </c>
      <c r="AX23" s="40">
        <v>121213728</v>
      </c>
      <c r="AY23" s="41">
        <v>10060837</v>
      </c>
      <c r="AZ23" s="41">
        <v>45051289</v>
      </c>
      <c r="BA23" s="42">
        <v>176325854</v>
      </c>
      <c r="BB23" s="41">
        <v>223584</v>
      </c>
      <c r="BC23" s="42">
        <v>111013</v>
      </c>
      <c r="BD23" s="41">
        <v>236852</v>
      </c>
      <c r="BE23" s="42">
        <v>34355</v>
      </c>
      <c r="BF23" s="40">
        <v>118104579</v>
      </c>
      <c r="BG23" s="41">
        <v>11484865</v>
      </c>
      <c r="BH23" s="41">
        <v>49033288</v>
      </c>
      <c r="BI23" s="42">
        <v>178622732</v>
      </c>
      <c r="BJ23" s="41">
        <v>232271</v>
      </c>
      <c r="BK23" s="42">
        <v>114088</v>
      </c>
      <c r="BL23" s="41">
        <v>246098</v>
      </c>
      <c r="BM23" s="42">
        <v>36467</v>
      </c>
      <c r="BN23" s="40">
        <v>118984267</v>
      </c>
      <c r="BO23" s="41">
        <v>11026781</v>
      </c>
      <c r="BP23" s="41">
        <v>52208079</v>
      </c>
      <c r="BQ23" s="42">
        <v>182219127</v>
      </c>
      <c r="BR23" s="41">
        <v>231353</v>
      </c>
      <c r="BS23" s="42">
        <v>115893</v>
      </c>
      <c r="BT23" s="41">
        <v>245975</v>
      </c>
      <c r="BU23" s="42">
        <v>37008</v>
      </c>
      <c r="BV23" s="40">
        <v>120672174</v>
      </c>
      <c r="BW23" s="41">
        <v>10661163</v>
      </c>
      <c r="BX23" s="41">
        <v>48858473</v>
      </c>
      <c r="BY23" s="42">
        <v>180191810</v>
      </c>
      <c r="BZ23" s="41">
        <v>232235</v>
      </c>
      <c r="CA23" s="42">
        <v>114967</v>
      </c>
      <c r="CB23" s="41">
        <v>248821</v>
      </c>
      <c r="CC23" s="42">
        <v>36546</v>
      </c>
      <c r="CD23" s="40">
        <v>120567742</v>
      </c>
      <c r="CE23" s="41">
        <v>9777213</v>
      </c>
      <c r="CF23" s="41">
        <v>51592537</v>
      </c>
      <c r="CG23" s="42">
        <v>181937492</v>
      </c>
      <c r="CH23" s="41">
        <v>236071</v>
      </c>
      <c r="CI23" s="42">
        <v>117770</v>
      </c>
      <c r="CJ23" s="41">
        <v>258501</v>
      </c>
      <c r="CK23" s="42">
        <v>35846</v>
      </c>
      <c r="CL23" s="40">
        <v>136971559</v>
      </c>
      <c r="CM23" s="41">
        <v>13531116</v>
      </c>
      <c r="CN23" s="41">
        <v>53242814</v>
      </c>
      <c r="CO23" s="42">
        <v>203745489</v>
      </c>
      <c r="CP23" s="41">
        <v>233072</v>
      </c>
      <c r="CQ23" s="42">
        <v>110832</v>
      </c>
      <c r="CR23" s="41">
        <v>269604</v>
      </c>
      <c r="CS23" s="42">
        <v>30995</v>
      </c>
      <c r="CT23" s="40">
        <v>1345317139</v>
      </c>
      <c r="CU23" s="41">
        <v>148605416</v>
      </c>
      <c r="CV23" s="41">
        <v>538038752</v>
      </c>
      <c r="CW23" s="42">
        <v>2031961307</v>
      </c>
      <c r="CX23" s="41">
        <v>2424129</v>
      </c>
      <c r="CY23" s="42">
        <v>1236874</v>
      </c>
      <c r="CZ23" s="41">
        <v>2643986</v>
      </c>
      <c r="DA23" s="42">
        <v>373235</v>
      </c>
    </row>
    <row r="24" ht="12.75">
      <c r="CW24" s="24"/>
    </row>
    <row r="26" ht="12.75">
      <c r="CW26" s="24">
        <v>9353952168</v>
      </c>
    </row>
  </sheetData>
  <printOptions horizontalCentered="1"/>
  <pageMargins left="0.45" right="0.45" top="0.75" bottom="0.5" header="0.5" footer="0.5"/>
  <pageSetup fitToWidth="16" horizontalDpi="600" verticalDpi="600" orientation="landscape" scale="85" r:id="rId1"/>
  <colBreaks count="12" manualBreakCount="12">
    <brk id="9" max="65535" man="1"/>
    <brk id="17" max="65535" man="1"/>
    <brk id="25" max="65535" man="1"/>
    <brk id="33" max="65535" man="1"/>
    <brk id="41" max="65535" man="1"/>
    <brk id="49" max="65535" man="1"/>
    <brk id="57" max="65535" man="1"/>
    <brk id="65" max="65535" man="1"/>
    <brk id="73" max="65535" man="1"/>
    <brk id="81" max="65535" man="1"/>
    <brk id="89" max="65535" man="1"/>
    <brk id="9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"/>
  <sheetViews>
    <sheetView workbookViewId="0" topLeftCell="A1">
      <pane xSplit="1" ySplit="7" topLeftCell="B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1" sqref="A41:A97"/>
    </sheetView>
  </sheetViews>
  <sheetFormatPr defaultColWidth="9.140625" defaultRowHeight="12.75"/>
  <cols>
    <col min="1" max="1" width="21.28125" style="0" customWidth="1"/>
    <col min="2" max="5" width="13.28125" style="0" customWidth="1"/>
    <col min="6" max="7" width="9.7109375" style="0" customWidth="1"/>
    <col min="8" max="8" width="10.28125" style="0" customWidth="1"/>
    <col min="9" max="9" width="8.7109375" style="0" customWidth="1"/>
    <col min="10" max="13" width="13.28125" style="0" customWidth="1"/>
    <col min="14" max="14" width="10.7109375" style="0" customWidth="1"/>
    <col min="15" max="15" width="9.7109375" style="0" customWidth="1"/>
    <col min="16" max="16" width="10.28125" style="0" customWidth="1"/>
    <col min="17" max="17" width="8.7109375" style="0" customWidth="1"/>
    <col min="18" max="21" width="13.28125" style="0" customWidth="1"/>
    <col min="22" max="22" width="9.7109375" style="0" customWidth="1"/>
    <col min="23" max="23" width="11.28125" style="0" customWidth="1"/>
    <col min="24" max="24" width="10.28125" style="0" customWidth="1"/>
    <col min="25" max="25" width="8.7109375" style="0" customWidth="1"/>
    <col min="26" max="29" width="13.28125" style="0" customWidth="1"/>
    <col min="30" max="30" width="10.28125" style="0" customWidth="1"/>
    <col min="31" max="31" width="9.7109375" style="0" customWidth="1"/>
    <col min="32" max="32" width="10.28125" style="0" customWidth="1"/>
    <col min="33" max="33" width="8.7109375" style="0" customWidth="1"/>
    <col min="34" max="37" width="13.28125" style="0" customWidth="1"/>
    <col min="38" max="38" width="12.00390625" style="0" customWidth="1"/>
    <col min="39" max="39" width="9.7109375" style="0" customWidth="1"/>
    <col min="40" max="40" width="10.28125" style="0" customWidth="1"/>
    <col min="41" max="41" width="8.7109375" style="0" customWidth="1"/>
    <col min="42" max="45" width="13.28125" style="0" customWidth="1"/>
    <col min="46" max="46" width="12.140625" style="0" customWidth="1"/>
    <col min="47" max="47" width="9.7109375" style="0" customWidth="1"/>
    <col min="48" max="48" width="10.28125" style="0" customWidth="1"/>
    <col min="49" max="49" width="8.7109375" style="0" customWidth="1"/>
    <col min="50" max="53" width="13.28125" style="0" customWidth="1"/>
    <col min="54" max="54" width="11.140625" style="0" customWidth="1"/>
    <col min="55" max="55" width="10.8515625" style="0" customWidth="1"/>
    <col min="56" max="56" width="10.28125" style="0" customWidth="1"/>
    <col min="57" max="57" width="8.7109375" style="0" customWidth="1"/>
    <col min="58" max="61" width="13.28125" style="0" customWidth="1"/>
    <col min="62" max="62" width="11.421875" style="0" customWidth="1"/>
    <col min="63" max="63" width="11.28125" style="0" customWidth="1"/>
    <col min="64" max="64" width="10.28125" style="0" customWidth="1"/>
    <col min="65" max="65" width="8.7109375" style="0" customWidth="1"/>
    <col min="66" max="69" width="13.28125" style="0" customWidth="1"/>
    <col min="70" max="70" width="11.28125" style="0" customWidth="1"/>
    <col min="71" max="71" width="10.8515625" style="0" customWidth="1"/>
    <col min="72" max="72" width="10.28125" style="0" customWidth="1"/>
    <col min="73" max="73" width="8.7109375" style="0" customWidth="1"/>
    <col min="74" max="77" width="13.28125" style="0" customWidth="1"/>
    <col min="78" max="78" width="10.8515625" style="0" customWidth="1"/>
    <col min="79" max="79" width="11.28125" style="0" customWidth="1"/>
    <col min="80" max="80" width="10.28125" style="0" customWidth="1"/>
    <col min="81" max="81" width="8.7109375" style="0" customWidth="1"/>
    <col min="82" max="85" width="13.28125" style="0" customWidth="1"/>
    <col min="86" max="86" width="11.140625" style="0" customWidth="1"/>
    <col min="87" max="87" width="9.7109375" style="0" customWidth="1"/>
    <col min="88" max="88" width="10.28125" style="0" customWidth="1"/>
    <col min="89" max="89" width="9.28125" style="0" bestFit="1" customWidth="1"/>
    <col min="90" max="93" width="13.28125" style="0" customWidth="1"/>
    <col min="94" max="94" width="11.28125" style="0" customWidth="1"/>
    <col min="95" max="96" width="9.7109375" style="0" customWidth="1"/>
    <col min="97" max="97" width="7.7109375" style="0" customWidth="1"/>
    <col min="98" max="98" width="14.00390625" style="0" customWidth="1"/>
    <col min="99" max="99" width="12.28125" style="0" customWidth="1"/>
    <col min="100" max="100" width="13.8515625" style="0" customWidth="1"/>
    <col min="101" max="101" width="15.421875" style="0" bestFit="1" customWidth="1"/>
    <col min="102" max="102" width="11.7109375" style="0" customWidth="1"/>
    <col min="103" max="103" width="10.140625" style="0" customWidth="1"/>
    <col min="104" max="104" width="11.28125" style="0" customWidth="1"/>
    <col min="105" max="105" width="10.28125" style="0" customWidth="1"/>
  </cols>
  <sheetData>
    <row r="1" spans="1:104" ht="12.75">
      <c r="A1" s="12"/>
      <c r="B1" s="8" t="s">
        <v>0</v>
      </c>
      <c r="C1" s="8"/>
      <c r="D1" s="8"/>
      <c r="E1" s="8"/>
      <c r="F1" s="8"/>
      <c r="G1" s="8"/>
      <c r="H1" s="8"/>
      <c r="I1" s="8"/>
      <c r="J1" s="8" t="s">
        <v>0</v>
      </c>
      <c r="K1" s="8"/>
      <c r="L1" s="8"/>
      <c r="M1" s="8"/>
      <c r="N1" s="8"/>
      <c r="O1" s="8"/>
      <c r="P1" s="8"/>
      <c r="Q1" s="8"/>
      <c r="R1" s="8" t="s">
        <v>0</v>
      </c>
      <c r="S1" s="8"/>
      <c r="T1" s="8"/>
      <c r="U1" s="8"/>
      <c r="V1" s="8"/>
      <c r="W1" s="8"/>
      <c r="X1" s="8"/>
      <c r="Y1" s="8"/>
      <c r="Z1" s="8" t="s">
        <v>0</v>
      </c>
      <c r="AA1" s="8"/>
      <c r="AB1" s="8"/>
      <c r="AC1" s="8"/>
      <c r="AD1" s="8"/>
      <c r="AE1" s="8"/>
      <c r="AF1" s="8"/>
      <c r="AG1" s="8"/>
      <c r="AH1" s="8" t="s">
        <v>0</v>
      </c>
      <c r="AI1" s="8"/>
      <c r="AJ1" s="8"/>
      <c r="AK1" s="8"/>
      <c r="AL1" s="8"/>
      <c r="AM1" s="8"/>
      <c r="AN1" s="8"/>
      <c r="AO1" s="8"/>
      <c r="AP1" s="8" t="s">
        <v>0</v>
      </c>
      <c r="AQ1" s="8"/>
      <c r="AR1" s="8"/>
      <c r="AS1" s="8"/>
      <c r="AT1" s="8"/>
      <c r="AU1" s="8"/>
      <c r="AV1" s="8"/>
      <c r="AW1" s="8"/>
      <c r="AX1" s="8" t="s">
        <v>0</v>
      </c>
      <c r="AY1" s="8"/>
      <c r="AZ1" s="8"/>
      <c r="BA1" s="8"/>
      <c r="BB1" s="8"/>
      <c r="BC1" s="8"/>
      <c r="BD1" s="8"/>
      <c r="BE1" s="8"/>
      <c r="BF1" s="8" t="s">
        <v>0</v>
      </c>
      <c r="BG1" s="8"/>
      <c r="BH1" s="8"/>
      <c r="BI1" s="8"/>
      <c r="BJ1" s="8"/>
      <c r="BK1" s="8"/>
      <c r="BL1" s="8"/>
      <c r="BM1" s="8"/>
      <c r="BN1" s="8" t="s">
        <v>0</v>
      </c>
      <c r="BO1" s="8"/>
      <c r="BP1" s="8"/>
      <c r="BQ1" s="8"/>
      <c r="BR1" s="8"/>
      <c r="BS1" s="8"/>
      <c r="BT1" s="8"/>
      <c r="BU1" s="8"/>
      <c r="BV1" s="8" t="s">
        <v>0</v>
      </c>
      <c r="BW1" s="8"/>
      <c r="BX1" s="8"/>
      <c r="BY1" s="8"/>
      <c r="BZ1" s="8"/>
      <c r="CA1" s="8"/>
      <c r="CB1" s="8"/>
      <c r="CC1" s="8"/>
      <c r="CD1" s="8" t="s">
        <v>0</v>
      </c>
      <c r="CE1" s="8"/>
      <c r="CF1" s="8"/>
      <c r="CG1" s="8"/>
      <c r="CH1" s="8"/>
      <c r="CI1" s="8"/>
      <c r="CJ1" s="8"/>
      <c r="CK1" s="8"/>
      <c r="CL1" s="8" t="s">
        <v>0</v>
      </c>
      <c r="CM1" s="8"/>
      <c r="CN1" s="8"/>
      <c r="CO1" s="8"/>
      <c r="CP1" s="8"/>
      <c r="CQ1" s="8"/>
      <c r="CR1" s="8"/>
      <c r="CS1" s="8"/>
      <c r="CT1" s="8" t="s">
        <v>0</v>
      </c>
      <c r="CU1" s="8"/>
      <c r="CV1" s="8"/>
      <c r="CW1" s="8"/>
      <c r="CX1" s="8"/>
      <c r="CY1" s="8"/>
      <c r="CZ1" s="8"/>
    </row>
    <row r="2" spans="1:105" ht="12.75">
      <c r="A2" s="12"/>
      <c r="B2" s="8" t="s">
        <v>68</v>
      </c>
      <c r="C2" s="8"/>
      <c r="D2" s="8"/>
      <c r="E2" s="8"/>
      <c r="F2" s="8"/>
      <c r="G2" s="8"/>
      <c r="H2" s="8"/>
      <c r="I2" s="8"/>
      <c r="J2" s="8" t="s">
        <v>68</v>
      </c>
      <c r="K2" s="8"/>
      <c r="L2" s="8"/>
      <c r="M2" s="8"/>
      <c r="N2" s="8"/>
      <c r="O2" s="8"/>
      <c r="P2" s="8"/>
      <c r="Q2" s="8"/>
      <c r="R2" s="8" t="s">
        <v>68</v>
      </c>
      <c r="S2" s="8"/>
      <c r="T2" s="8"/>
      <c r="U2" s="8"/>
      <c r="V2" s="8"/>
      <c r="W2" s="8"/>
      <c r="X2" s="8"/>
      <c r="Y2" s="8"/>
      <c r="Z2" s="8" t="s">
        <v>68</v>
      </c>
      <c r="AA2" s="8"/>
      <c r="AB2" s="8"/>
      <c r="AC2" s="8"/>
      <c r="AD2" s="8"/>
      <c r="AE2" s="8"/>
      <c r="AF2" s="8"/>
      <c r="AG2" s="8"/>
      <c r="AH2" s="8" t="s">
        <v>68</v>
      </c>
      <c r="AI2" s="8"/>
      <c r="AJ2" s="8"/>
      <c r="AK2" s="8"/>
      <c r="AL2" s="8"/>
      <c r="AM2" s="8"/>
      <c r="AN2" s="8"/>
      <c r="AO2" s="8"/>
      <c r="AP2" s="8" t="s">
        <v>68</v>
      </c>
      <c r="AQ2" s="8"/>
      <c r="AR2" s="8"/>
      <c r="AS2" s="8"/>
      <c r="AT2" s="8"/>
      <c r="AU2" s="8"/>
      <c r="AV2" s="8"/>
      <c r="AW2" s="8"/>
      <c r="AX2" s="8" t="s">
        <v>68</v>
      </c>
      <c r="AY2" s="8"/>
      <c r="AZ2" s="8"/>
      <c r="BA2" s="8"/>
      <c r="BB2" s="8"/>
      <c r="BC2" s="8"/>
      <c r="BD2" s="8"/>
      <c r="BE2" s="8"/>
      <c r="BF2" s="8" t="s">
        <v>68</v>
      </c>
      <c r="BG2" s="8"/>
      <c r="BH2" s="8"/>
      <c r="BI2" s="8"/>
      <c r="BJ2" s="8"/>
      <c r="BK2" s="8"/>
      <c r="BL2" s="8"/>
      <c r="BM2" s="8"/>
      <c r="BN2" s="8" t="s">
        <v>68</v>
      </c>
      <c r="BO2" s="8"/>
      <c r="BP2" s="8"/>
      <c r="BQ2" s="8"/>
      <c r="BR2" s="8"/>
      <c r="BS2" s="8"/>
      <c r="BT2" s="8"/>
      <c r="BU2" s="8"/>
      <c r="BV2" s="8" t="s">
        <v>68</v>
      </c>
      <c r="BW2" s="8"/>
      <c r="BX2" s="8"/>
      <c r="BY2" s="8"/>
      <c r="BZ2" s="8"/>
      <c r="CA2" s="8"/>
      <c r="CB2" s="8"/>
      <c r="CC2" s="8"/>
      <c r="CD2" s="8" t="s">
        <v>68</v>
      </c>
      <c r="CE2" s="8"/>
      <c r="CF2" s="8"/>
      <c r="CG2" s="8"/>
      <c r="CH2" s="8"/>
      <c r="CI2" s="8"/>
      <c r="CJ2" s="8"/>
      <c r="CK2" s="8"/>
      <c r="CL2" s="8" t="s">
        <v>68</v>
      </c>
      <c r="CM2" s="8"/>
      <c r="CN2" s="8"/>
      <c r="CO2" s="8"/>
      <c r="CP2" s="8"/>
      <c r="CQ2" s="8"/>
      <c r="CR2" s="8"/>
      <c r="CS2" s="8"/>
      <c r="CT2" s="8" t="s">
        <v>68</v>
      </c>
      <c r="CU2" s="8"/>
      <c r="CV2" s="8"/>
      <c r="CW2" s="8"/>
      <c r="CX2" s="8"/>
      <c r="CY2" s="8"/>
      <c r="CZ2" s="8"/>
      <c r="DA2" s="8"/>
    </row>
    <row r="3" spans="1:104" ht="12.75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</row>
    <row r="4" spans="1:104" ht="12.75">
      <c r="A4" s="12"/>
      <c r="B4" s="14"/>
      <c r="C4" s="14"/>
      <c r="D4" s="14"/>
      <c r="E4" s="14"/>
      <c r="F4" s="28"/>
      <c r="G4" s="14"/>
      <c r="H4" s="14"/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25"/>
      <c r="CY4" s="12"/>
      <c r="CZ4" s="12"/>
    </row>
    <row r="5" spans="1:105" ht="12.75">
      <c r="A5" s="17"/>
      <c r="B5" s="30" t="s">
        <v>1</v>
      </c>
      <c r="C5" s="9"/>
      <c r="D5" s="9"/>
      <c r="E5" s="9"/>
      <c r="F5" s="9"/>
      <c r="G5" s="10"/>
      <c r="H5" s="9"/>
      <c r="I5" s="10"/>
      <c r="J5" s="30" t="s">
        <v>2</v>
      </c>
      <c r="K5" s="9"/>
      <c r="L5" s="9"/>
      <c r="M5" s="9"/>
      <c r="N5" s="9"/>
      <c r="O5" s="10"/>
      <c r="P5" s="9"/>
      <c r="Q5" s="10"/>
      <c r="R5" s="30" t="s">
        <v>3</v>
      </c>
      <c r="S5" s="9"/>
      <c r="T5" s="9"/>
      <c r="U5" s="9"/>
      <c r="V5" s="9"/>
      <c r="W5" s="10"/>
      <c r="X5" s="9"/>
      <c r="Y5" s="10"/>
      <c r="Z5" s="30" t="s">
        <v>4</v>
      </c>
      <c r="AA5" s="9"/>
      <c r="AB5" s="9"/>
      <c r="AC5" s="9"/>
      <c r="AD5" s="9"/>
      <c r="AE5" s="10"/>
      <c r="AF5" s="9"/>
      <c r="AG5" s="10"/>
      <c r="AH5" s="30" t="s">
        <v>5</v>
      </c>
      <c r="AI5" s="9"/>
      <c r="AJ5" s="9"/>
      <c r="AK5" s="9"/>
      <c r="AL5" s="9"/>
      <c r="AM5" s="10"/>
      <c r="AN5" s="9"/>
      <c r="AO5" s="10"/>
      <c r="AP5" s="30" t="s">
        <v>6</v>
      </c>
      <c r="AQ5" s="9"/>
      <c r="AR5" s="9"/>
      <c r="AS5" s="9"/>
      <c r="AT5" s="9"/>
      <c r="AU5" s="10"/>
      <c r="AV5" s="9"/>
      <c r="AW5" s="10"/>
      <c r="AX5" s="30" t="s">
        <v>7</v>
      </c>
      <c r="AY5" s="9"/>
      <c r="AZ5" s="9"/>
      <c r="BA5" s="9"/>
      <c r="BB5" s="9"/>
      <c r="BC5" s="10"/>
      <c r="BD5" s="9"/>
      <c r="BE5" s="10"/>
      <c r="BF5" s="30" t="s">
        <v>8</v>
      </c>
      <c r="BG5" s="9"/>
      <c r="BH5" s="9"/>
      <c r="BI5" s="9"/>
      <c r="BJ5" s="9"/>
      <c r="BK5" s="10"/>
      <c r="BL5" s="9"/>
      <c r="BM5" s="10"/>
      <c r="BN5" s="30" t="s">
        <v>9</v>
      </c>
      <c r="BO5" s="9"/>
      <c r="BP5" s="9"/>
      <c r="BQ5" s="9"/>
      <c r="BR5" s="9"/>
      <c r="BS5" s="10"/>
      <c r="BT5" s="9"/>
      <c r="BU5" s="10"/>
      <c r="BV5" s="30" t="s">
        <v>10</v>
      </c>
      <c r="BW5" s="9"/>
      <c r="BX5" s="9"/>
      <c r="BY5" s="9"/>
      <c r="BZ5" s="9"/>
      <c r="CA5" s="10"/>
      <c r="CB5" s="9"/>
      <c r="CC5" s="10"/>
      <c r="CD5" s="30" t="s">
        <v>11</v>
      </c>
      <c r="CE5" s="9"/>
      <c r="CF5" s="9"/>
      <c r="CG5" s="9"/>
      <c r="CH5" s="9"/>
      <c r="CI5" s="10"/>
      <c r="CJ5" s="9"/>
      <c r="CK5" s="10"/>
      <c r="CL5" s="30" t="s">
        <v>12</v>
      </c>
      <c r="CM5" s="9"/>
      <c r="CN5" s="9"/>
      <c r="CO5" s="9"/>
      <c r="CP5" s="9"/>
      <c r="CQ5" s="10"/>
      <c r="CR5" s="9"/>
      <c r="CS5" s="10"/>
      <c r="CT5" s="30" t="s">
        <v>13</v>
      </c>
      <c r="CU5" s="9"/>
      <c r="CV5" s="9"/>
      <c r="CW5" s="9"/>
      <c r="CX5" s="9"/>
      <c r="CY5" s="10"/>
      <c r="CZ5" s="9"/>
      <c r="DA5" s="10"/>
    </row>
    <row r="6" spans="1:105" ht="12.75">
      <c r="A6" s="18"/>
      <c r="B6" s="2" t="s">
        <v>14</v>
      </c>
      <c r="C6" s="3"/>
      <c r="D6" s="3"/>
      <c r="E6" s="4"/>
      <c r="F6" s="3" t="s">
        <v>15</v>
      </c>
      <c r="G6" s="4"/>
      <c r="H6" s="4" t="s">
        <v>16</v>
      </c>
      <c r="I6" s="7"/>
      <c r="J6" s="2" t="s">
        <v>14</v>
      </c>
      <c r="K6" s="3"/>
      <c r="L6" s="3"/>
      <c r="M6" s="4"/>
      <c r="N6" s="3" t="s">
        <v>15</v>
      </c>
      <c r="O6" s="4"/>
      <c r="P6" s="4" t="s">
        <v>16</v>
      </c>
      <c r="Q6" s="7"/>
      <c r="R6" s="2" t="s">
        <v>14</v>
      </c>
      <c r="S6" s="3"/>
      <c r="T6" s="3"/>
      <c r="U6" s="4"/>
      <c r="V6" s="3" t="s">
        <v>15</v>
      </c>
      <c r="W6" s="4"/>
      <c r="X6" s="4" t="s">
        <v>16</v>
      </c>
      <c r="Y6" s="7"/>
      <c r="Z6" s="2" t="s">
        <v>14</v>
      </c>
      <c r="AA6" s="3"/>
      <c r="AB6" s="3"/>
      <c r="AC6" s="4"/>
      <c r="AD6" s="3" t="s">
        <v>15</v>
      </c>
      <c r="AE6" s="4"/>
      <c r="AF6" s="4" t="s">
        <v>16</v>
      </c>
      <c r="AG6" s="7"/>
      <c r="AH6" s="2" t="s">
        <v>14</v>
      </c>
      <c r="AI6" s="3"/>
      <c r="AJ6" s="3"/>
      <c r="AK6" s="4"/>
      <c r="AL6" s="3" t="s">
        <v>15</v>
      </c>
      <c r="AM6" s="4"/>
      <c r="AN6" s="4" t="s">
        <v>16</v>
      </c>
      <c r="AO6" s="7"/>
      <c r="AP6" s="2" t="s">
        <v>14</v>
      </c>
      <c r="AQ6" s="3"/>
      <c r="AR6" s="3"/>
      <c r="AS6" s="4"/>
      <c r="AT6" s="3" t="s">
        <v>15</v>
      </c>
      <c r="AU6" s="4"/>
      <c r="AV6" s="4" t="s">
        <v>16</v>
      </c>
      <c r="AW6" s="7"/>
      <c r="AX6" s="2" t="s">
        <v>14</v>
      </c>
      <c r="AY6" s="3"/>
      <c r="AZ6" s="3"/>
      <c r="BA6" s="4"/>
      <c r="BB6" s="3" t="s">
        <v>15</v>
      </c>
      <c r="BC6" s="4"/>
      <c r="BD6" s="4" t="s">
        <v>16</v>
      </c>
      <c r="BE6" s="7"/>
      <c r="BF6" s="2" t="s">
        <v>14</v>
      </c>
      <c r="BG6" s="3"/>
      <c r="BH6" s="3"/>
      <c r="BI6" s="4"/>
      <c r="BJ6" s="3" t="s">
        <v>15</v>
      </c>
      <c r="BK6" s="4"/>
      <c r="BL6" s="4" t="s">
        <v>16</v>
      </c>
      <c r="BM6" s="7"/>
      <c r="BN6" s="2" t="s">
        <v>14</v>
      </c>
      <c r="BO6" s="3"/>
      <c r="BP6" s="3"/>
      <c r="BQ6" s="4"/>
      <c r="BR6" s="3" t="s">
        <v>15</v>
      </c>
      <c r="BS6" s="4"/>
      <c r="BT6" s="4" t="s">
        <v>16</v>
      </c>
      <c r="BU6" s="7"/>
      <c r="BV6" s="2" t="s">
        <v>14</v>
      </c>
      <c r="BW6" s="3"/>
      <c r="BX6" s="3"/>
      <c r="BY6" s="4"/>
      <c r="BZ6" s="3" t="s">
        <v>15</v>
      </c>
      <c r="CA6" s="4"/>
      <c r="CB6" s="4" t="s">
        <v>16</v>
      </c>
      <c r="CC6" s="7"/>
      <c r="CD6" s="2" t="s">
        <v>14</v>
      </c>
      <c r="CE6" s="3"/>
      <c r="CF6" s="3"/>
      <c r="CG6" s="4"/>
      <c r="CH6" s="3" t="s">
        <v>15</v>
      </c>
      <c r="CI6" s="4"/>
      <c r="CJ6" s="4" t="s">
        <v>16</v>
      </c>
      <c r="CK6" s="7"/>
      <c r="CL6" s="2" t="s">
        <v>14</v>
      </c>
      <c r="CM6" s="3"/>
      <c r="CN6" s="3"/>
      <c r="CO6" s="4"/>
      <c r="CP6" s="3" t="s">
        <v>15</v>
      </c>
      <c r="CQ6" s="4"/>
      <c r="CR6" s="4" t="s">
        <v>16</v>
      </c>
      <c r="CS6" s="7"/>
      <c r="CT6" s="2" t="s">
        <v>14</v>
      </c>
      <c r="CU6" s="3"/>
      <c r="CV6" s="3"/>
      <c r="CW6" s="4"/>
      <c r="CX6" s="3" t="s">
        <v>15</v>
      </c>
      <c r="CY6" s="4"/>
      <c r="CZ6" s="4" t="s">
        <v>16</v>
      </c>
      <c r="DA6" s="7"/>
    </row>
    <row r="7" spans="1:105" ht="12.75">
      <c r="A7" s="23" t="s">
        <v>17</v>
      </c>
      <c r="B7" s="5" t="s">
        <v>18</v>
      </c>
      <c r="C7" s="6" t="s">
        <v>19</v>
      </c>
      <c r="D7" s="6" t="s">
        <v>20</v>
      </c>
      <c r="E7" s="7" t="s">
        <v>13</v>
      </c>
      <c r="F7" s="6" t="s">
        <v>18</v>
      </c>
      <c r="G7" s="7" t="s">
        <v>19</v>
      </c>
      <c r="H7" s="7" t="s">
        <v>18</v>
      </c>
      <c r="I7" s="7" t="s">
        <v>21</v>
      </c>
      <c r="J7" s="5" t="s">
        <v>18</v>
      </c>
      <c r="K7" s="6" t="s">
        <v>19</v>
      </c>
      <c r="L7" s="6" t="s">
        <v>20</v>
      </c>
      <c r="M7" s="7" t="s">
        <v>13</v>
      </c>
      <c r="N7" s="6" t="s">
        <v>18</v>
      </c>
      <c r="O7" s="7" t="s">
        <v>19</v>
      </c>
      <c r="P7" s="7" t="s">
        <v>18</v>
      </c>
      <c r="Q7" s="7" t="s">
        <v>21</v>
      </c>
      <c r="R7" s="5" t="s">
        <v>18</v>
      </c>
      <c r="S7" s="6" t="s">
        <v>19</v>
      </c>
      <c r="T7" s="6" t="s">
        <v>20</v>
      </c>
      <c r="U7" s="7" t="s">
        <v>13</v>
      </c>
      <c r="V7" s="6" t="s">
        <v>18</v>
      </c>
      <c r="W7" s="7" t="s">
        <v>19</v>
      </c>
      <c r="X7" s="7" t="s">
        <v>18</v>
      </c>
      <c r="Y7" s="7" t="s">
        <v>21</v>
      </c>
      <c r="Z7" s="5" t="s">
        <v>18</v>
      </c>
      <c r="AA7" s="6" t="s">
        <v>19</v>
      </c>
      <c r="AB7" s="6" t="s">
        <v>20</v>
      </c>
      <c r="AC7" s="7" t="s">
        <v>13</v>
      </c>
      <c r="AD7" s="6" t="s">
        <v>18</v>
      </c>
      <c r="AE7" s="7" t="s">
        <v>19</v>
      </c>
      <c r="AF7" s="7" t="s">
        <v>18</v>
      </c>
      <c r="AG7" s="7" t="s">
        <v>21</v>
      </c>
      <c r="AH7" s="5" t="s">
        <v>18</v>
      </c>
      <c r="AI7" s="6" t="s">
        <v>19</v>
      </c>
      <c r="AJ7" s="6" t="s">
        <v>20</v>
      </c>
      <c r="AK7" s="7" t="s">
        <v>13</v>
      </c>
      <c r="AL7" s="6" t="s">
        <v>18</v>
      </c>
      <c r="AM7" s="7" t="s">
        <v>19</v>
      </c>
      <c r="AN7" s="7" t="s">
        <v>18</v>
      </c>
      <c r="AO7" s="7" t="s">
        <v>21</v>
      </c>
      <c r="AP7" s="5" t="s">
        <v>18</v>
      </c>
      <c r="AQ7" s="6" t="s">
        <v>19</v>
      </c>
      <c r="AR7" s="6" t="s">
        <v>20</v>
      </c>
      <c r="AS7" s="7" t="s">
        <v>13</v>
      </c>
      <c r="AT7" s="6" t="s">
        <v>18</v>
      </c>
      <c r="AU7" s="7" t="s">
        <v>19</v>
      </c>
      <c r="AV7" s="7" t="s">
        <v>18</v>
      </c>
      <c r="AW7" s="7" t="s">
        <v>21</v>
      </c>
      <c r="AX7" s="5" t="s">
        <v>18</v>
      </c>
      <c r="AY7" s="6" t="s">
        <v>19</v>
      </c>
      <c r="AZ7" s="6" t="s">
        <v>20</v>
      </c>
      <c r="BA7" s="7" t="s">
        <v>13</v>
      </c>
      <c r="BB7" s="6" t="s">
        <v>18</v>
      </c>
      <c r="BC7" s="7" t="s">
        <v>19</v>
      </c>
      <c r="BD7" s="7" t="s">
        <v>18</v>
      </c>
      <c r="BE7" s="7" t="s">
        <v>21</v>
      </c>
      <c r="BF7" s="5" t="s">
        <v>18</v>
      </c>
      <c r="BG7" s="6" t="s">
        <v>19</v>
      </c>
      <c r="BH7" s="6" t="s">
        <v>20</v>
      </c>
      <c r="BI7" s="7" t="s">
        <v>13</v>
      </c>
      <c r="BJ7" s="6" t="s">
        <v>18</v>
      </c>
      <c r="BK7" s="7" t="s">
        <v>19</v>
      </c>
      <c r="BL7" s="7" t="s">
        <v>18</v>
      </c>
      <c r="BM7" s="7" t="s">
        <v>21</v>
      </c>
      <c r="BN7" s="5" t="s">
        <v>18</v>
      </c>
      <c r="BO7" s="6" t="s">
        <v>19</v>
      </c>
      <c r="BP7" s="6" t="s">
        <v>20</v>
      </c>
      <c r="BQ7" s="7" t="s">
        <v>13</v>
      </c>
      <c r="BR7" s="6" t="s">
        <v>18</v>
      </c>
      <c r="BS7" s="7" t="s">
        <v>19</v>
      </c>
      <c r="BT7" s="7" t="s">
        <v>18</v>
      </c>
      <c r="BU7" s="7" t="s">
        <v>21</v>
      </c>
      <c r="BV7" s="5" t="s">
        <v>18</v>
      </c>
      <c r="BW7" s="6" t="s">
        <v>19</v>
      </c>
      <c r="BX7" s="6" t="s">
        <v>20</v>
      </c>
      <c r="BY7" s="7" t="s">
        <v>13</v>
      </c>
      <c r="BZ7" s="6" t="s">
        <v>18</v>
      </c>
      <c r="CA7" s="7" t="s">
        <v>19</v>
      </c>
      <c r="CB7" s="7" t="s">
        <v>18</v>
      </c>
      <c r="CC7" s="7" t="s">
        <v>21</v>
      </c>
      <c r="CD7" s="5" t="s">
        <v>18</v>
      </c>
      <c r="CE7" s="6" t="s">
        <v>19</v>
      </c>
      <c r="CF7" s="6" t="s">
        <v>20</v>
      </c>
      <c r="CG7" s="7" t="s">
        <v>13</v>
      </c>
      <c r="CH7" s="6" t="s">
        <v>18</v>
      </c>
      <c r="CI7" s="7" t="s">
        <v>19</v>
      </c>
      <c r="CJ7" s="7" t="s">
        <v>18</v>
      </c>
      <c r="CK7" s="7" t="s">
        <v>21</v>
      </c>
      <c r="CL7" s="5" t="s">
        <v>18</v>
      </c>
      <c r="CM7" s="6" t="s">
        <v>19</v>
      </c>
      <c r="CN7" s="6" t="s">
        <v>20</v>
      </c>
      <c r="CO7" s="7" t="s">
        <v>13</v>
      </c>
      <c r="CP7" s="6" t="s">
        <v>18</v>
      </c>
      <c r="CQ7" s="7" t="s">
        <v>19</v>
      </c>
      <c r="CR7" s="7" t="s">
        <v>18</v>
      </c>
      <c r="CS7" s="7" t="s">
        <v>21</v>
      </c>
      <c r="CT7" s="5" t="s">
        <v>18</v>
      </c>
      <c r="CU7" s="6" t="s">
        <v>19</v>
      </c>
      <c r="CV7" s="6" t="s">
        <v>20</v>
      </c>
      <c r="CW7" s="7" t="s">
        <v>13</v>
      </c>
      <c r="CX7" s="6" t="s">
        <v>18</v>
      </c>
      <c r="CY7" s="7" t="s">
        <v>19</v>
      </c>
      <c r="CZ7" s="7" t="s">
        <v>18</v>
      </c>
      <c r="DA7" s="7" t="s">
        <v>21</v>
      </c>
    </row>
    <row r="8" spans="1:105" ht="12.75">
      <c r="A8" s="19" t="s">
        <v>22</v>
      </c>
      <c r="B8" s="31">
        <v>209135325</v>
      </c>
      <c r="C8" s="15">
        <v>0</v>
      </c>
      <c r="D8" s="15">
        <v>0</v>
      </c>
      <c r="E8" s="16">
        <v>209135325</v>
      </c>
      <c r="F8" s="15">
        <v>0</v>
      </c>
      <c r="G8" s="16">
        <v>0</v>
      </c>
      <c r="H8" s="16">
        <v>0</v>
      </c>
      <c r="I8" s="16">
        <v>0</v>
      </c>
      <c r="J8" s="31">
        <v>201558204</v>
      </c>
      <c r="K8" s="15">
        <v>0</v>
      </c>
      <c r="L8" s="15">
        <v>0</v>
      </c>
      <c r="M8" s="16">
        <v>201558204</v>
      </c>
      <c r="N8" s="15">
        <v>0</v>
      </c>
      <c r="O8" s="16">
        <v>0</v>
      </c>
      <c r="P8" s="16">
        <v>0</v>
      </c>
      <c r="Q8" s="16">
        <v>0</v>
      </c>
      <c r="R8" s="31">
        <v>190030534</v>
      </c>
      <c r="S8" s="15">
        <v>29</v>
      </c>
      <c r="T8" s="15">
        <v>83</v>
      </c>
      <c r="U8" s="16">
        <v>190030646</v>
      </c>
      <c r="V8" s="15">
        <v>0</v>
      </c>
      <c r="W8" s="16">
        <v>0</v>
      </c>
      <c r="X8" s="16">
        <v>0</v>
      </c>
      <c r="Y8" s="16">
        <v>0</v>
      </c>
      <c r="Z8" s="31">
        <v>191299623</v>
      </c>
      <c r="AA8" s="15">
        <v>-29</v>
      </c>
      <c r="AB8" s="15">
        <v>-83</v>
      </c>
      <c r="AC8" s="16">
        <v>191299511</v>
      </c>
      <c r="AD8" s="15">
        <v>0</v>
      </c>
      <c r="AE8" s="16">
        <v>0</v>
      </c>
      <c r="AF8" s="16">
        <v>0</v>
      </c>
      <c r="AG8" s="16">
        <v>0</v>
      </c>
      <c r="AH8" s="31">
        <v>174012520</v>
      </c>
      <c r="AI8" s="15">
        <v>0</v>
      </c>
      <c r="AJ8" s="15">
        <v>0</v>
      </c>
      <c r="AK8" s="16">
        <v>174012520</v>
      </c>
      <c r="AL8" s="15">
        <v>0</v>
      </c>
      <c r="AM8" s="16">
        <v>0</v>
      </c>
      <c r="AN8" s="16">
        <v>0</v>
      </c>
      <c r="AO8" s="16">
        <v>0</v>
      </c>
      <c r="AP8" s="31">
        <v>173543834</v>
      </c>
      <c r="AQ8" s="15">
        <v>0</v>
      </c>
      <c r="AR8" s="15">
        <v>0</v>
      </c>
      <c r="AS8" s="16">
        <v>173543834</v>
      </c>
      <c r="AT8" s="15">
        <v>0</v>
      </c>
      <c r="AU8" s="16">
        <v>0</v>
      </c>
      <c r="AV8" s="16">
        <v>0</v>
      </c>
      <c r="AW8" s="16">
        <v>0</v>
      </c>
      <c r="AX8" s="31">
        <v>191476512</v>
      </c>
      <c r="AY8" s="15">
        <v>0</v>
      </c>
      <c r="AZ8" s="15">
        <v>0</v>
      </c>
      <c r="BA8" s="16">
        <v>191476512</v>
      </c>
      <c r="BB8" s="15">
        <v>0</v>
      </c>
      <c r="BC8" s="16">
        <v>0</v>
      </c>
      <c r="BD8" s="16">
        <v>0</v>
      </c>
      <c r="BE8" s="16">
        <v>0</v>
      </c>
      <c r="BF8" s="31">
        <v>199422490</v>
      </c>
      <c r="BG8" s="15">
        <v>0</v>
      </c>
      <c r="BH8" s="15">
        <v>0</v>
      </c>
      <c r="BI8" s="16">
        <v>199422490</v>
      </c>
      <c r="BJ8" s="15">
        <v>0</v>
      </c>
      <c r="BK8" s="16">
        <v>0</v>
      </c>
      <c r="BL8" s="16"/>
      <c r="BM8" s="16"/>
      <c r="BN8" s="31">
        <v>186940626</v>
      </c>
      <c r="BO8" s="15">
        <v>0</v>
      </c>
      <c r="BP8" s="15">
        <v>0</v>
      </c>
      <c r="BQ8" s="16">
        <v>186940626</v>
      </c>
      <c r="BR8" s="15">
        <v>0</v>
      </c>
      <c r="BS8" s="16">
        <v>0</v>
      </c>
      <c r="BT8" s="16">
        <v>0</v>
      </c>
      <c r="BU8" s="16">
        <v>0</v>
      </c>
      <c r="BV8" s="31">
        <v>181789586</v>
      </c>
      <c r="BW8" s="15">
        <v>0</v>
      </c>
      <c r="BX8" s="15">
        <v>0</v>
      </c>
      <c r="BY8" s="16">
        <v>181789586</v>
      </c>
      <c r="BZ8" s="15">
        <v>0</v>
      </c>
      <c r="CA8" s="16">
        <v>0</v>
      </c>
      <c r="CB8" s="16">
        <v>0</v>
      </c>
      <c r="CC8" s="16">
        <v>0</v>
      </c>
      <c r="CD8" s="31">
        <v>185716355</v>
      </c>
      <c r="CE8" s="15">
        <v>0</v>
      </c>
      <c r="CF8" s="15">
        <v>0</v>
      </c>
      <c r="CG8" s="16">
        <v>185716355</v>
      </c>
      <c r="CH8" s="15">
        <v>0</v>
      </c>
      <c r="CI8" s="16">
        <v>0</v>
      </c>
      <c r="CJ8" s="16">
        <v>0</v>
      </c>
      <c r="CK8" s="16">
        <v>0</v>
      </c>
      <c r="CL8" s="31">
        <v>208517009</v>
      </c>
      <c r="CM8" s="15">
        <v>0</v>
      </c>
      <c r="CN8" s="15">
        <v>0</v>
      </c>
      <c r="CO8" s="16">
        <v>208517009</v>
      </c>
      <c r="CP8" s="15">
        <v>0</v>
      </c>
      <c r="CQ8" s="16">
        <v>0</v>
      </c>
      <c r="CR8" s="16">
        <v>0</v>
      </c>
      <c r="CS8" s="16">
        <v>0</v>
      </c>
      <c r="CT8" s="31">
        <v>2293442618</v>
      </c>
      <c r="CU8" s="15">
        <v>0</v>
      </c>
      <c r="CV8" s="15">
        <v>0</v>
      </c>
      <c r="CW8" s="16">
        <v>2293442618</v>
      </c>
      <c r="CX8" s="15">
        <v>0</v>
      </c>
      <c r="CY8" s="16">
        <v>0</v>
      </c>
      <c r="CZ8" s="16">
        <v>0</v>
      </c>
      <c r="DA8" s="16">
        <v>0</v>
      </c>
    </row>
    <row r="9" spans="1:105" ht="12.75">
      <c r="A9" s="19" t="s">
        <v>23</v>
      </c>
      <c r="B9" s="31">
        <v>4847150</v>
      </c>
      <c r="C9" s="15">
        <v>3350078</v>
      </c>
      <c r="D9" s="15">
        <v>9944036</v>
      </c>
      <c r="E9" s="16">
        <v>18141264</v>
      </c>
      <c r="F9" s="15">
        <v>0</v>
      </c>
      <c r="G9" s="16">
        <v>0</v>
      </c>
      <c r="H9" s="16">
        <v>0</v>
      </c>
      <c r="I9" s="16">
        <v>0</v>
      </c>
      <c r="J9" s="31">
        <v>4837972</v>
      </c>
      <c r="K9" s="15">
        <v>5437979</v>
      </c>
      <c r="L9" s="15">
        <v>7908207</v>
      </c>
      <c r="M9" s="16">
        <v>18184158</v>
      </c>
      <c r="N9" s="15">
        <v>0</v>
      </c>
      <c r="O9" s="16">
        <v>0</v>
      </c>
      <c r="P9" s="16">
        <v>0</v>
      </c>
      <c r="Q9" s="16">
        <v>0</v>
      </c>
      <c r="R9" s="31">
        <v>4255822</v>
      </c>
      <c r="S9" s="15">
        <v>3820266</v>
      </c>
      <c r="T9" s="15">
        <v>7738795</v>
      </c>
      <c r="U9" s="16">
        <v>15814883</v>
      </c>
      <c r="V9" s="15">
        <v>0</v>
      </c>
      <c r="W9" s="16">
        <v>0</v>
      </c>
      <c r="X9" s="16">
        <v>0</v>
      </c>
      <c r="Y9" s="16">
        <v>0</v>
      </c>
      <c r="Z9" s="31">
        <v>3911476</v>
      </c>
      <c r="AA9" s="15">
        <v>2563113</v>
      </c>
      <c r="AB9" s="15">
        <v>7889337</v>
      </c>
      <c r="AC9" s="16">
        <v>14363926</v>
      </c>
      <c r="AD9" s="15">
        <v>0</v>
      </c>
      <c r="AE9" s="16">
        <v>0</v>
      </c>
      <c r="AF9" s="16">
        <v>0</v>
      </c>
      <c r="AG9" s="16">
        <v>0</v>
      </c>
      <c r="AH9" s="31">
        <v>2959428</v>
      </c>
      <c r="AI9" s="15">
        <v>1151468</v>
      </c>
      <c r="AJ9" s="15">
        <v>7026856</v>
      </c>
      <c r="AK9" s="16">
        <v>11137752</v>
      </c>
      <c r="AL9" s="15">
        <v>0</v>
      </c>
      <c r="AM9" s="16">
        <v>0</v>
      </c>
      <c r="AN9" s="16">
        <v>0</v>
      </c>
      <c r="AO9" s="16">
        <v>0</v>
      </c>
      <c r="AP9" s="31">
        <v>2715041</v>
      </c>
      <c r="AQ9" s="15">
        <v>1072865</v>
      </c>
      <c r="AR9" s="15">
        <v>6172738</v>
      </c>
      <c r="AS9" s="16">
        <v>9960644</v>
      </c>
      <c r="AT9" s="15">
        <v>0</v>
      </c>
      <c r="AU9" s="16">
        <v>0</v>
      </c>
      <c r="AV9" s="16">
        <v>0</v>
      </c>
      <c r="AW9" s="16">
        <v>0</v>
      </c>
      <c r="AX9" s="31">
        <v>3094650</v>
      </c>
      <c r="AY9" s="15">
        <v>1351441</v>
      </c>
      <c r="AZ9" s="15">
        <v>6205107</v>
      </c>
      <c r="BA9" s="16">
        <v>10651198</v>
      </c>
      <c r="BB9" s="15">
        <v>0</v>
      </c>
      <c r="BC9" s="16">
        <v>0</v>
      </c>
      <c r="BD9" s="16">
        <v>0</v>
      </c>
      <c r="BE9" s="16">
        <v>0</v>
      </c>
      <c r="BF9" s="31">
        <v>3081603</v>
      </c>
      <c r="BG9" s="15">
        <v>1276797</v>
      </c>
      <c r="BH9" s="15">
        <v>6245983</v>
      </c>
      <c r="BI9" s="16">
        <v>10604383</v>
      </c>
      <c r="BJ9" s="15">
        <v>0</v>
      </c>
      <c r="BK9" s="16">
        <v>0</v>
      </c>
      <c r="BL9" s="16"/>
      <c r="BM9" s="16"/>
      <c r="BN9" s="31">
        <v>2831034</v>
      </c>
      <c r="BO9" s="15">
        <v>1127743</v>
      </c>
      <c r="BP9" s="15">
        <v>6091229</v>
      </c>
      <c r="BQ9" s="16">
        <v>10050006</v>
      </c>
      <c r="BR9" s="15">
        <v>0</v>
      </c>
      <c r="BS9" s="16">
        <v>0</v>
      </c>
      <c r="BT9" s="16">
        <v>0</v>
      </c>
      <c r="BU9" s="16">
        <v>0</v>
      </c>
      <c r="BV9" s="31">
        <v>2948519</v>
      </c>
      <c r="BW9" s="15">
        <v>1107453</v>
      </c>
      <c r="BX9" s="15">
        <v>6382433</v>
      </c>
      <c r="BY9" s="16">
        <v>10438405</v>
      </c>
      <c r="BZ9" s="15">
        <v>0</v>
      </c>
      <c r="CA9" s="16">
        <v>0</v>
      </c>
      <c r="CB9" s="16">
        <v>0</v>
      </c>
      <c r="CC9" s="16">
        <v>0</v>
      </c>
      <c r="CD9" s="31">
        <v>3394843</v>
      </c>
      <c r="CE9" s="15">
        <v>1325818</v>
      </c>
      <c r="CF9" s="15">
        <v>7473041</v>
      </c>
      <c r="CG9" s="16">
        <v>12193702</v>
      </c>
      <c r="CH9" s="15">
        <v>0</v>
      </c>
      <c r="CI9" s="16">
        <v>0</v>
      </c>
      <c r="CJ9" s="16">
        <v>0</v>
      </c>
      <c r="CK9" s="16">
        <v>0</v>
      </c>
      <c r="CL9" s="31">
        <v>3549056</v>
      </c>
      <c r="CM9" s="15">
        <v>1191000</v>
      </c>
      <c r="CN9" s="15">
        <v>8561851</v>
      </c>
      <c r="CO9" s="16">
        <v>13301907</v>
      </c>
      <c r="CP9" s="15">
        <v>0</v>
      </c>
      <c r="CQ9" s="16">
        <v>0</v>
      </c>
      <c r="CR9" s="16">
        <v>0</v>
      </c>
      <c r="CS9" s="16">
        <v>0</v>
      </c>
      <c r="CT9" s="31">
        <v>42426594</v>
      </c>
      <c r="CU9" s="15">
        <v>24776021</v>
      </c>
      <c r="CV9" s="15">
        <v>87639613</v>
      </c>
      <c r="CW9" s="16">
        <v>154842228</v>
      </c>
      <c r="CX9" s="15">
        <v>0</v>
      </c>
      <c r="CY9" s="16">
        <v>0</v>
      </c>
      <c r="CZ9" s="16">
        <v>0</v>
      </c>
      <c r="DA9" s="16">
        <v>0</v>
      </c>
    </row>
    <row r="10" spans="1:105" ht="12.75">
      <c r="A10" s="19" t="s">
        <v>24</v>
      </c>
      <c r="B10" s="31"/>
      <c r="C10" s="15">
        <v>0</v>
      </c>
      <c r="D10" s="15">
        <v>243017</v>
      </c>
      <c r="E10" s="16">
        <v>243017</v>
      </c>
      <c r="F10" s="15">
        <v>0</v>
      </c>
      <c r="G10" s="16">
        <v>0</v>
      </c>
      <c r="H10" s="16">
        <v>0</v>
      </c>
      <c r="I10" s="16">
        <v>0</v>
      </c>
      <c r="J10" s="31">
        <v>0</v>
      </c>
      <c r="K10" s="15">
        <v>0</v>
      </c>
      <c r="L10" s="15">
        <v>345284</v>
      </c>
      <c r="M10" s="16">
        <v>345284</v>
      </c>
      <c r="N10" s="15">
        <v>0</v>
      </c>
      <c r="O10" s="16">
        <v>0</v>
      </c>
      <c r="P10" s="16">
        <v>0</v>
      </c>
      <c r="Q10" s="16">
        <v>0</v>
      </c>
      <c r="R10" s="31">
        <v>0</v>
      </c>
      <c r="S10" s="15">
        <v>0</v>
      </c>
      <c r="T10" s="15">
        <v>258566</v>
      </c>
      <c r="U10" s="16">
        <v>258566</v>
      </c>
      <c r="V10" s="15">
        <v>0</v>
      </c>
      <c r="W10" s="16">
        <v>0</v>
      </c>
      <c r="X10" s="16">
        <v>0</v>
      </c>
      <c r="Y10" s="16">
        <v>0</v>
      </c>
      <c r="Z10" s="31">
        <v>0</v>
      </c>
      <c r="AA10" s="15">
        <v>0</v>
      </c>
      <c r="AB10" s="15">
        <v>194190</v>
      </c>
      <c r="AC10" s="16">
        <v>194190</v>
      </c>
      <c r="AD10" s="15">
        <v>0</v>
      </c>
      <c r="AE10" s="16">
        <v>0</v>
      </c>
      <c r="AF10" s="16">
        <v>0</v>
      </c>
      <c r="AG10" s="16">
        <v>0</v>
      </c>
      <c r="AH10" s="31">
        <v>0</v>
      </c>
      <c r="AI10" s="15">
        <v>0</v>
      </c>
      <c r="AJ10" s="15">
        <v>93902</v>
      </c>
      <c r="AK10" s="16">
        <v>93902</v>
      </c>
      <c r="AL10" s="15">
        <v>0</v>
      </c>
      <c r="AM10" s="16">
        <v>0</v>
      </c>
      <c r="AN10" s="16">
        <v>0</v>
      </c>
      <c r="AO10" s="16">
        <v>0</v>
      </c>
      <c r="AP10" s="31">
        <v>0</v>
      </c>
      <c r="AQ10" s="15">
        <v>0</v>
      </c>
      <c r="AR10" s="15">
        <v>43333</v>
      </c>
      <c r="AS10" s="16">
        <v>43333</v>
      </c>
      <c r="AT10" s="15">
        <v>0</v>
      </c>
      <c r="AU10" s="16">
        <v>0</v>
      </c>
      <c r="AV10" s="16">
        <v>0</v>
      </c>
      <c r="AW10" s="16">
        <v>0</v>
      </c>
      <c r="AX10" s="31">
        <v>0</v>
      </c>
      <c r="AY10" s="15">
        <v>0</v>
      </c>
      <c r="AZ10" s="15">
        <v>21690</v>
      </c>
      <c r="BA10" s="16">
        <v>21690</v>
      </c>
      <c r="BB10" s="15">
        <v>0</v>
      </c>
      <c r="BC10" s="16">
        <v>0</v>
      </c>
      <c r="BD10" s="16">
        <v>0</v>
      </c>
      <c r="BE10" s="16">
        <v>0</v>
      </c>
      <c r="BF10" s="31">
        <v>0</v>
      </c>
      <c r="BG10" s="15">
        <v>0</v>
      </c>
      <c r="BH10" s="15">
        <v>15626</v>
      </c>
      <c r="BI10" s="16">
        <v>15626</v>
      </c>
      <c r="BJ10" s="15">
        <v>0</v>
      </c>
      <c r="BK10" s="16">
        <v>0</v>
      </c>
      <c r="BL10" s="16"/>
      <c r="BM10" s="16"/>
      <c r="BN10" s="31">
        <v>0</v>
      </c>
      <c r="BO10" s="15">
        <v>0</v>
      </c>
      <c r="BP10" s="15">
        <v>17112</v>
      </c>
      <c r="BQ10" s="16">
        <v>17112</v>
      </c>
      <c r="BR10" s="15">
        <v>0</v>
      </c>
      <c r="BS10" s="16">
        <v>0</v>
      </c>
      <c r="BT10" s="16">
        <v>0</v>
      </c>
      <c r="BU10" s="16">
        <v>0</v>
      </c>
      <c r="BV10" s="31">
        <v>0</v>
      </c>
      <c r="BW10" s="15">
        <v>0</v>
      </c>
      <c r="BX10" s="15">
        <v>51516</v>
      </c>
      <c r="BY10" s="16">
        <v>51516</v>
      </c>
      <c r="BZ10" s="15">
        <v>0</v>
      </c>
      <c r="CA10" s="16">
        <v>0</v>
      </c>
      <c r="CB10" s="16">
        <v>0</v>
      </c>
      <c r="CC10" s="16">
        <v>0</v>
      </c>
      <c r="CD10" s="31">
        <v>0</v>
      </c>
      <c r="CE10" s="15">
        <v>0</v>
      </c>
      <c r="CF10" s="15">
        <v>133549</v>
      </c>
      <c r="CG10" s="16">
        <v>133549</v>
      </c>
      <c r="CH10" s="15">
        <v>0</v>
      </c>
      <c r="CI10" s="16">
        <v>0</v>
      </c>
      <c r="CJ10" s="16">
        <v>0</v>
      </c>
      <c r="CK10" s="16">
        <v>0</v>
      </c>
      <c r="CL10" s="31">
        <v>0</v>
      </c>
      <c r="CM10" s="15">
        <v>0</v>
      </c>
      <c r="CN10" s="15">
        <v>212108</v>
      </c>
      <c r="CO10" s="16">
        <v>212108</v>
      </c>
      <c r="CP10" s="15">
        <v>0</v>
      </c>
      <c r="CQ10" s="16">
        <v>0</v>
      </c>
      <c r="CR10" s="16">
        <v>0</v>
      </c>
      <c r="CS10" s="16">
        <v>0</v>
      </c>
      <c r="CT10" s="31">
        <v>0</v>
      </c>
      <c r="CU10" s="15">
        <v>0</v>
      </c>
      <c r="CV10" s="15">
        <v>1629893</v>
      </c>
      <c r="CW10" s="16">
        <v>1629893</v>
      </c>
      <c r="CX10" s="15">
        <v>0</v>
      </c>
      <c r="CY10" s="16">
        <v>0</v>
      </c>
      <c r="CZ10" s="16">
        <v>0</v>
      </c>
      <c r="DA10" s="16">
        <v>0</v>
      </c>
    </row>
    <row r="11" spans="1:105" ht="12.75">
      <c r="A11" s="19" t="s">
        <v>25</v>
      </c>
      <c r="B11" s="31">
        <v>787516</v>
      </c>
      <c r="C11" s="15">
        <v>0</v>
      </c>
      <c r="D11" s="15">
        <v>0</v>
      </c>
      <c r="E11" s="16">
        <v>787516</v>
      </c>
      <c r="F11" s="15">
        <v>0</v>
      </c>
      <c r="G11" s="16">
        <v>0</v>
      </c>
      <c r="H11" s="16">
        <v>0</v>
      </c>
      <c r="I11" s="16">
        <v>0</v>
      </c>
      <c r="J11" s="31">
        <v>787646</v>
      </c>
      <c r="K11" s="15">
        <v>0</v>
      </c>
      <c r="L11" s="15">
        <v>0</v>
      </c>
      <c r="M11" s="16">
        <v>787646</v>
      </c>
      <c r="N11" s="15">
        <v>0</v>
      </c>
      <c r="O11" s="16">
        <v>0</v>
      </c>
      <c r="P11" s="16">
        <v>0</v>
      </c>
      <c r="Q11" s="16">
        <v>0</v>
      </c>
      <c r="R11" s="31">
        <v>779740</v>
      </c>
      <c r="S11" s="15">
        <v>0</v>
      </c>
      <c r="T11" s="15">
        <v>0</v>
      </c>
      <c r="U11" s="16">
        <v>779740</v>
      </c>
      <c r="V11" s="15">
        <v>0</v>
      </c>
      <c r="W11" s="16">
        <v>0</v>
      </c>
      <c r="X11" s="16">
        <v>0</v>
      </c>
      <c r="Y11" s="16">
        <v>0</v>
      </c>
      <c r="Z11" s="31">
        <v>769475</v>
      </c>
      <c r="AA11" s="15">
        <v>0</v>
      </c>
      <c r="AB11" s="15">
        <v>0</v>
      </c>
      <c r="AC11" s="16">
        <v>769475</v>
      </c>
      <c r="AD11" s="15">
        <v>0</v>
      </c>
      <c r="AE11" s="16">
        <v>0</v>
      </c>
      <c r="AF11" s="16">
        <v>0</v>
      </c>
      <c r="AG11" s="16">
        <v>0</v>
      </c>
      <c r="AH11" s="31">
        <v>779411</v>
      </c>
      <c r="AI11" s="15">
        <v>0</v>
      </c>
      <c r="AJ11" s="15">
        <v>0</v>
      </c>
      <c r="AK11" s="16">
        <v>779411</v>
      </c>
      <c r="AL11" s="15">
        <v>0</v>
      </c>
      <c r="AM11" s="16">
        <v>0</v>
      </c>
      <c r="AN11" s="16">
        <v>0</v>
      </c>
      <c r="AO11" s="16">
        <v>0</v>
      </c>
      <c r="AP11" s="31">
        <v>779304</v>
      </c>
      <c r="AQ11" s="15">
        <v>0</v>
      </c>
      <c r="AR11" s="15">
        <v>0</v>
      </c>
      <c r="AS11" s="16">
        <v>779304</v>
      </c>
      <c r="AT11" s="15">
        <v>0</v>
      </c>
      <c r="AU11" s="16">
        <v>0</v>
      </c>
      <c r="AV11" s="16">
        <v>0</v>
      </c>
      <c r="AW11" s="16">
        <v>0</v>
      </c>
      <c r="AX11" s="31">
        <v>771888</v>
      </c>
      <c r="AY11" s="15">
        <v>0</v>
      </c>
      <c r="AZ11" s="15">
        <v>0</v>
      </c>
      <c r="BA11" s="16">
        <v>771888</v>
      </c>
      <c r="BB11" s="15">
        <v>0</v>
      </c>
      <c r="BC11" s="16">
        <v>0</v>
      </c>
      <c r="BD11" s="16">
        <v>0</v>
      </c>
      <c r="BE11" s="16">
        <v>0</v>
      </c>
      <c r="BF11" s="31">
        <v>771710</v>
      </c>
      <c r="BG11" s="15">
        <v>0</v>
      </c>
      <c r="BH11" s="15">
        <v>0</v>
      </c>
      <c r="BI11" s="16">
        <v>771710</v>
      </c>
      <c r="BJ11" s="15">
        <v>0</v>
      </c>
      <c r="BK11" s="16">
        <v>0</v>
      </c>
      <c r="BL11" s="16"/>
      <c r="BM11" s="16"/>
      <c r="BN11" s="31">
        <v>769729</v>
      </c>
      <c r="BO11" s="15">
        <v>0</v>
      </c>
      <c r="BP11" s="15">
        <v>0</v>
      </c>
      <c r="BQ11" s="16">
        <v>769729</v>
      </c>
      <c r="BR11" s="15">
        <v>0</v>
      </c>
      <c r="BS11" s="16">
        <v>0</v>
      </c>
      <c r="BT11" s="16">
        <v>0</v>
      </c>
      <c r="BU11" s="16">
        <v>0</v>
      </c>
      <c r="BV11" s="31">
        <v>772946</v>
      </c>
      <c r="BW11" s="15">
        <v>0</v>
      </c>
      <c r="BX11" s="15">
        <v>0</v>
      </c>
      <c r="BY11" s="16">
        <v>772946</v>
      </c>
      <c r="BZ11" s="15">
        <v>0</v>
      </c>
      <c r="CA11" s="16">
        <v>0</v>
      </c>
      <c r="CB11" s="16">
        <v>0</v>
      </c>
      <c r="CC11" s="16">
        <v>0</v>
      </c>
      <c r="CD11" s="31">
        <v>769244</v>
      </c>
      <c r="CE11" s="15">
        <v>0</v>
      </c>
      <c r="CF11" s="15">
        <v>0</v>
      </c>
      <c r="CG11" s="16">
        <v>769244</v>
      </c>
      <c r="CH11" s="15">
        <v>0</v>
      </c>
      <c r="CI11" s="16">
        <v>0</v>
      </c>
      <c r="CJ11" s="16">
        <v>0</v>
      </c>
      <c r="CK11" s="16">
        <v>0</v>
      </c>
      <c r="CL11" s="31">
        <v>763520</v>
      </c>
      <c r="CM11" s="15">
        <v>0</v>
      </c>
      <c r="CN11" s="15">
        <v>0</v>
      </c>
      <c r="CO11" s="16">
        <v>763520</v>
      </c>
      <c r="CP11" s="15">
        <v>0</v>
      </c>
      <c r="CQ11" s="16">
        <v>0</v>
      </c>
      <c r="CR11" s="16">
        <v>0</v>
      </c>
      <c r="CS11" s="16">
        <v>0</v>
      </c>
      <c r="CT11" s="31">
        <v>9302129</v>
      </c>
      <c r="CU11" s="15">
        <v>0</v>
      </c>
      <c r="CV11" s="15">
        <v>0</v>
      </c>
      <c r="CW11" s="16">
        <v>9302129</v>
      </c>
      <c r="CX11" s="15">
        <v>0</v>
      </c>
      <c r="CY11" s="16">
        <v>0</v>
      </c>
      <c r="CZ11" s="16">
        <v>0</v>
      </c>
      <c r="DA11" s="16">
        <v>0</v>
      </c>
    </row>
    <row r="12" spans="1:105" ht="12.75" customHeight="1">
      <c r="A12" s="35" t="s">
        <v>27</v>
      </c>
      <c r="B12" s="34">
        <v>214769991</v>
      </c>
      <c r="C12" s="38">
        <v>3350078</v>
      </c>
      <c r="D12" s="38">
        <v>10187053</v>
      </c>
      <c r="E12" s="38">
        <v>228307122</v>
      </c>
      <c r="F12" s="34">
        <v>0</v>
      </c>
      <c r="G12" s="38">
        <v>0</v>
      </c>
      <c r="H12" s="34">
        <v>0</v>
      </c>
      <c r="I12" s="39">
        <v>0</v>
      </c>
      <c r="J12" s="34">
        <v>207183822</v>
      </c>
      <c r="K12" s="38">
        <v>5437979</v>
      </c>
      <c r="L12" s="38">
        <v>8253491</v>
      </c>
      <c r="M12" s="38">
        <v>220875292</v>
      </c>
      <c r="N12" s="34">
        <v>0</v>
      </c>
      <c r="O12" s="38">
        <v>0</v>
      </c>
      <c r="P12" s="34">
        <v>0</v>
      </c>
      <c r="Q12" s="39">
        <v>0</v>
      </c>
      <c r="R12" s="34">
        <v>195066096</v>
      </c>
      <c r="S12" s="38">
        <v>3820295</v>
      </c>
      <c r="T12" s="38">
        <v>7997444</v>
      </c>
      <c r="U12" s="38">
        <v>206883835</v>
      </c>
      <c r="V12" s="34">
        <v>0</v>
      </c>
      <c r="W12" s="38">
        <v>0</v>
      </c>
      <c r="X12" s="34">
        <v>0</v>
      </c>
      <c r="Y12" s="39">
        <v>0</v>
      </c>
      <c r="Z12" s="34">
        <v>195980574</v>
      </c>
      <c r="AA12" s="38">
        <v>2563084</v>
      </c>
      <c r="AB12" s="38">
        <v>8083444</v>
      </c>
      <c r="AC12" s="38">
        <v>206627102</v>
      </c>
      <c r="AD12" s="34">
        <v>0</v>
      </c>
      <c r="AE12" s="38">
        <v>0</v>
      </c>
      <c r="AF12" s="34">
        <v>0</v>
      </c>
      <c r="AG12" s="39">
        <v>0</v>
      </c>
      <c r="AH12" s="34">
        <v>177751359</v>
      </c>
      <c r="AI12" s="38">
        <v>1151468</v>
      </c>
      <c r="AJ12" s="38">
        <v>7120758</v>
      </c>
      <c r="AK12" s="38">
        <v>186023585</v>
      </c>
      <c r="AL12" s="34">
        <v>0</v>
      </c>
      <c r="AM12" s="38">
        <v>0</v>
      </c>
      <c r="AN12" s="34">
        <v>0</v>
      </c>
      <c r="AO12" s="39">
        <v>0</v>
      </c>
      <c r="AP12" s="34">
        <v>177038179</v>
      </c>
      <c r="AQ12" s="38">
        <v>1072865</v>
      </c>
      <c r="AR12" s="38">
        <v>6216071</v>
      </c>
      <c r="AS12" s="38">
        <v>184327115</v>
      </c>
      <c r="AT12" s="34">
        <v>0</v>
      </c>
      <c r="AU12" s="38">
        <v>0</v>
      </c>
      <c r="AV12" s="34">
        <v>0</v>
      </c>
      <c r="AW12" s="39">
        <v>0</v>
      </c>
      <c r="AX12" s="34">
        <v>195343050</v>
      </c>
      <c r="AY12" s="38">
        <v>1351441</v>
      </c>
      <c r="AZ12" s="38">
        <v>6226797</v>
      </c>
      <c r="BA12" s="38">
        <v>202921288</v>
      </c>
      <c r="BB12" s="34">
        <v>0</v>
      </c>
      <c r="BC12" s="38">
        <v>0</v>
      </c>
      <c r="BD12" s="34">
        <v>0</v>
      </c>
      <c r="BE12" s="39">
        <v>0</v>
      </c>
      <c r="BF12" s="34">
        <v>203275803</v>
      </c>
      <c r="BG12" s="38">
        <v>1276797</v>
      </c>
      <c r="BH12" s="38">
        <v>6261609</v>
      </c>
      <c r="BI12" s="38">
        <v>210814209</v>
      </c>
      <c r="BJ12" s="34">
        <v>0</v>
      </c>
      <c r="BK12" s="38">
        <v>0</v>
      </c>
      <c r="BL12" s="34">
        <v>0</v>
      </c>
      <c r="BM12" s="39">
        <v>0</v>
      </c>
      <c r="BN12" s="34">
        <v>190541389</v>
      </c>
      <c r="BO12" s="38">
        <v>1127743</v>
      </c>
      <c r="BP12" s="38">
        <v>6108341</v>
      </c>
      <c r="BQ12" s="38">
        <v>197777473</v>
      </c>
      <c r="BR12" s="34">
        <v>0</v>
      </c>
      <c r="BS12" s="38">
        <v>0</v>
      </c>
      <c r="BT12" s="34">
        <v>0</v>
      </c>
      <c r="BU12" s="39">
        <v>0</v>
      </c>
      <c r="BV12" s="34">
        <v>185511051</v>
      </c>
      <c r="BW12" s="38">
        <v>1107453</v>
      </c>
      <c r="BX12" s="38">
        <v>6433949</v>
      </c>
      <c r="BY12" s="38">
        <v>193052453</v>
      </c>
      <c r="BZ12" s="34">
        <v>0</v>
      </c>
      <c r="CA12" s="38">
        <v>0</v>
      </c>
      <c r="CB12" s="34">
        <v>0</v>
      </c>
      <c r="CC12" s="39">
        <v>0</v>
      </c>
      <c r="CD12" s="34">
        <v>189880442</v>
      </c>
      <c r="CE12" s="38">
        <v>1325818</v>
      </c>
      <c r="CF12" s="38">
        <v>7606590</v>
      </c>
      <c r="CG12" s="38">
        <v>198812850</v>
      </c>
      <c r="CH12" s="34">
        <v>0</v>
      </c>
      <c r="CI12" s="38">
        <v>0</v>
      </c>
      <c r="CJ12" s="34">
        <v>0</v>
      </c>
      <c r="CK12" s="39">
        <v>0</v>
      </c>
      <c r="CL12" s="34">
        <v>212829585</v>
      </c>
      <c r="CM12" s="38">
        <v>1191000</v>
      </c>
      <c r="CN12" s="38">
        <v>8773959</v>
      </c>
      <c r="CO12" s="38">
        <v>222794544</v>
      </c>
      <c r="CP12" s="34">
        <v>0</v>
      </c>
      <c r="CQ12" s="38">
        <v>0</v>
      </c>
      <c r="CR12" s="34">
        <v>0</v>
      </c>
      <c r="CS12" s="39">
        <v>0</v>
      </c>
      <c r="CT12" s="34">
        <v>2345171341</v>
      </c>
      <c r="CU12" s="38">
        <v>24776021</v>
      </c>
      <c r="CV12" s="38">
        <v>89269506</v>
      </c>
      <c r="CW12" s="38">
        <v>2459216868</v>
      </c>
      <c r="CX12" s="34">
        <v>0</v>
      </c>
      <c r="CY12" s="38">
        <v>0</v>
      </c>
      <c r="CZ12" s="34">
        <v>0</v>
      </c>
      <c r="DA12" s="39">
        <v>0</v>
      </c>
    </row>
    <row r="13" spans="1:105" ht="12.75">
      <c r="A13" s="19"/>
      <c r="B13" s="31"/>
      <c r="C13" s="15"/>
      <c r="D13" s="15"/>
      <c r="E13" s="16"/>
      <c r="F13" s="15"/>
      <c r="G13" s="16"/>
      <c r="H13" s="16"/>
      <c r="I13" s="16"/>
      <c r="J13" s="31"/>
      <c r="K13" s="15"/>
      <c r="L13" s="15"/>
      <c r="M13" s="16"/>
      <c r="N13" s="15"/>
      <c r="O13" s="16"/>
      <c r="P13" s="16"/>
      <c r="Q13" s="16"/>
      <c r="R13" s="31"/>
      <c r="S13" s="15"/>
      <c r="T13" s="15"/>
      <c r="U13" s="16"/>
      <c r="V13" s="15"/>
      <c r="W13" s="16"/>
      <c r="X13" s="16"/>
      <c r="Y13" s="16"/>
      <c r="Z13" s="31"/>
      <c r="AA13" s="15"/>
      <c r="AB13" s="15"/>
      <c r="AC13" s="16"/>
      <c r="AD13" s="15"/>
      <c r="AE13" s="16"/>
      <c r="AF13" s="16"/>
      <c r="AG13" s="16"/>
      <c r="AH13" s="31"/>
      <c r="AI13" s="15"/>
      <c r="AJ13" s="15"/>
      <c r="AK13" s="16"/>
      <c r="AL13" s="15"/>
      <c r="AM13" s="16"/>
      <c r="AN13" s="16"/>
      <c r="AO13" s="16"/>
      <c r="AP13" s="31"/>
      <c r="AQ13" s="15"/>
      <c r="AR13" s="15"/>
      <c r="AS13" s="16"/>
      <c r="AT13" s="15"/>
      <c r="AU13" s="16"/>
      <c r="AV13" s="16"/>
      <c r="AW13" s="16"/>
      <c r="AX13" s="31"/>
      <c r="AY13" s="15"/>
      <c r="AZ13" s="15"/>
      <c r="BA13" s="16"/>
      <c r="BB13" s="15"/>
      <c r="BC13" s="16"/>
      <c r="BD13" s="16"/>
      <c r="BE13" s="16"/>
      <c r="BF13" s="31"/>
      <c r="BG13" s="15"/>
      <c r="BH13" s="15"/>
      <c r="BI13" s="16"/>
      <c r="BJ13" s="15"/>
      <c r="BK13" s="16"/>
      <c r="BL13" s="16"/>
      <c r="BM13" s="16"/>
      <c r="BN13" s="31"/>
      <c r="BO13" s="15"/>
      <c r="BP13" s="15"/>
      <c r="BQ13" s="16"/>
      <c r="BR13" s="15"/>
      <c r="BS13" s="16"/>
      <c r="BT13" s="16"/>
      <c r="BU13" s="16"/>
      <c r="BV13" s="31"/>
      <c r="BW13" s="15"/>
      <c r="BX13" s="15"/>
      <c r="BY13" s="16"/>
      <c r="BZ13" s="15"/>
      <c r="CA13" s="16"/>
      <c r="CB13" s="16"/>
      <c r="CC13" s="16"/>
      <c r="CD13" s="31"/>
      <c r="CE13" s="15"/>
      <c r="CF13" s="15"/>
      <c r="CG13" s="16"/>
      <c r="CH13" s="15"/>
      <c r="CI13" s="16"/>
      <c r="CJ13" s="16"/>
      <c r="CK13" s="16"/>
      <c r="CL13" s="31"/>
      <c r="CM13" s="15"/>
      <c r="CN13" s="15"/>
      <c r="CO13" s="16"/>
      <c r="CP13" s="15"/>
      <c r="CQ13" s="16"/>
      <c r="CR13" s="16"/>
      <c r="CS13" s="16"/>
      <c r="CT13" s="31"/>
      <c r="CU13" s="15"/>
      <c r="CV13" s="15"/>
      <c r="CW13" s="16"/>
      <c r="CX13" s="15"/>
      <c r="CY13" s="16"/>
      <c r="CZ13" s="16"/>
      <c r="DA13" s="16"/>
    </row>
    <row r="14" spans="1:105" ht="12.75">
      <c r="A14" s="19" t="s">
        <v>28</v>
      </c>
      <c r="B14" s="31">
        <v>34096398</v>
      </c>
      <c r="C14" s="15">
        <v>28379</v>
      </c>
      <c r="D14" s="15">
        <v>101844</v>
      </c>
      <c r="E14" s="16">
        <v>34226621</v>
      </c>
      <c r="F14" s="15">
        <v>0</v>
      </c>
      <c r="G14" s="16">
        <v>0</v>
      </c>
      <c r="H14" s="16"/>
      <c r="I14" s="16"/>
      <c r="J14" s="31">
        <v>35288333</v>
      </c>
      <c r="K14" s="15">
        <v>53135</v>
      </c>
      <c r="L14" s="15">
        <v>119940</v>
      </c>
      <c r="M14" s="16">
        <v>35461408</v>
      </c>
      <c r="N14" s="15">
        <v>0</v>
      </c>
      <c r="O14" s="16">
        <v>0</v>
      </c>
      <c r="P14" s="16">
        <v>0</v>
      </c>
      <c r="Q14" s="16">
        <v>0</v>
      </c>
      <c r="R14" s="31">
        <v>32831139</v>
      </c>
      <c r="S14" s="15">
        <v>35326</v>
      </c>
      <c r="T14" s="15">
        <v>109227</v>
      </c>
      <c r="U14" s="16">
        <v>32975692</v>
      </c>
      <c r="V14" s="15">
        <v>0</v>
      </c>
      <c r="W14" s="16">
        <v>0</v>
      </c>
      <c r="X14" s="16">
        <v>0</v>
      </c>
      <c r="Y14" s="16">
        <v>0</v>
      </c>
      <c r="Z14" s="31">
        <v>33410936</v>
      </c>
      <c r="AA14" s="15">
        <v>26421</v>
      </c>
      <c r="AB14" s="15">
        <v>94105</v>
      </c>
      <c r="AC14" s="16">
        <v>33531462</v>
      </c>
      <c r="AD14" s="15">
        <v>0</v>
      </c>
      <c r="AE14" s="16">
        <v>0</v>
      </c>
      <c r="AF14" s="16">
        <v>0</v>
      </c>
      <c r="AG14" s="16">
        <v>0</v>
      </c>
      <c r="AH14" s="31">
        <v>30619948</v>
      </c>
      <c r="AI14" s="15">
        <v>16438</v>
      </c>
      <c r="AJ14" s="15">
        <v>96523</v>
      </c>
      <c r="AK14" s="16">
        <v>30732909</v>
      </c>
      <c r="AL14" s="15">
        <v>0</v>
      </c>
      <c r="AM14" s="16">
        <v>0</v>
      </c>
      <c r="AN14" s="16">
        <v>0</v>
      </c>
      <c r="AO14" s="16">
        <v>0</v>
      </c>
      <c r="AP14" s="31">
        <v>32224764</v>
      </c>
      <c r="AQ14" s="15">
        <v>15191</v>
      </c>
      <c r="AR14" s="15">
        <v>91630</v>
      </c>
      <c r="AS14" s="16">
        <v>32331585</v>
      </c>
      <c r="AT14" s="15">
        <v>0</v>
      </c>
      <c r="AU14" s="16">
        <v>0</v>
      </c>
      <c r="AV14" s="16">
        <v>0</v>
      </c>
      <c r="AW14" s="16">
        <v>0</v>
      </c>
      <c r="AX14" s="31">
        <v>36248614</v>
      </c>
      <c r="AY14" s="15">
        <v>17853</v>
      </c>
      <c r="AZ14" s="15">
        <v>103860</v>
      </c>
      <c r="BA14" s="16">
        <v>36370327</v>
      </c>
      <c r="BB14" s="15">
        <v>0</v>
      </c>
      <c r="BC14" s="16">
        <v>0</v>
      </c>
      <c r="BD14" s="16">
        <v>0</v>
      </c>
      <c r="BE14" s="16">
        <v>0</v>
      </c>
      <c r="BF14" s="31">
        <v>39717512</v>
      </c>
      <c r="BG14" s="15">
        <v>18744</v>
      </c>
      <c r="BH14" s="15">
        <v>96934</v>
      </c>
      <c r="BI14" s="16">
        <v>39833190</v>
      </c>
      <c r="BJ14" s="15">
        <v>0</v>
      </c>
      <c r="BK14" s="16">
        <v>0</v>
      </c>
      <c r="BL14" s="16"/>
      <c r="BM14" s="16"/>
      <c r="BN14" s="31">
        <v>36198585</v>
      </c>
      <c r="BO14" s="15">
        <v>16536</v>
      </c>
      <c r="BP14" s="15">
        <v>99053</v>
      </c>
      <c r="BQ14" s="16">
        <v>36314174</v>
      </c>
      <c r="BR14" s="15">
        <v>0</v>
      </c>
      <c r="BS14" s="16">
        <v>0</v>
      </c>
      <c r="BT14" s="16">
        <v>0</v>
      </c>
      <c r="BU14" s="16">
        <v>0</v>
      </c>
      <c r="BV14" s="31">
        <v>33136937</v>
      </c>
      <c r="BW14" s="15">
        <v>17030</v>
      </c>
      <c r="BX14" s="15">
        <v>97553</v>
      </c>
      <c r="BY14" s="16">
        <v>33251520</v>
      </c>
      <c r="BZ14" s="15">
        <v>0</v>
      </c>
      <c r="CA14" s="16">
        <v>0</v>
      </c>
      <c r="CB14" s="16">
        <v>0</v>
      </c>
      <c r="CC14" s="16">
        <v>0</v>
      </c>
      <c r="CD14" s="31">
        <v>32496134</v>
      </c>
      <c r="CE14" s="15">
        <v>15339</v>
      </c>
      <c r="CF14" s="15">
        <v>97347</v>
      </c>
      <c r="CG14" s="16">
        <v>32608820</v>
      </c>
      <c r="CH14" s="15">
        <v>0</v>
      </c>
      <c r="CI14" s="16">
        <v>0</v>
      </c>
      <c r="CJ14" s="16">
        <v>0</v>
      </c>
      <c r="CK14" s="16">
        <v>0</v>
      </c>
      <c r="CL14" s="31">
        <v>35515852</v>
      </c>
      <c r="CM14" s="15">
        <v>20684</v>
      </c>
      <c r="CN14" s="15">
        <v>116825</v>
      </c>
      <c r="CO14" s="16">
        <v>35653361</v>
      </c>
      <c r="CP14" s="15">
        <v>0</v>
      </c>
      <c r="CQ14" s="16">
        <v>0</v>
      </c>
      <c r="CR14" s="16">
        <v>0</v>
      </c>
      <c r="CS14" s="16">
        <v>0</v>
      </c>
      <c r="CT14" s="31">
        <v>411785152</v>
      </c>
      <c r="CU14" s="15">
        <v>281076</v>
      </c>
      <c r="CV14" s="15">
        <v>1224841</v>
      </c>
      <c r="CW14" s="16">
        <v>413291069</v>
      </c>
      <c r="CX14" s="15">
        <v>0</v>
      </c>
      <c r="CY14" s="16">
        <v>0</v>
      </c>
      <c r="CZ14" s="16">
        <v>0</v>
      </c>
      <c r="DA14" s="16">
        <v>0</v>
      </c>
    </row>
    <row r="15" spans="1:105" ht="12.75">
      <c r="A15" s="19" t="s">
        <v>26</v>
      </c>
      <c r="B15" s="31">
        <v>2107878</v>
      </c>
      <c r="C15" s="15">
        <v>0</v>
      </c>
      <c r="D15" s="15">
        <v>0</v>
      </c>
      <c r="E15" s="16">
        <v>2107878</v>
      </c>
      <c r="F15" s="15">
        <v>0</v>
      </c>
      <c r="G15" s="16">
        <v>0</v>
      </c>
      <c r="H15" s="16">
        <v>0</v>
      </c>
      <c r="I15" s="16">
        <v>0</v>
      </c>
      <c r="J15" s="31">
        <v>2108372</v>
      </c>
      <c r="K15" s="15">
        <v>0</v>
      </c>
      <c r="L15" s="15">
        <v>0</v>
      </c>
      <c r="M15" s="16">
        <v>2108372</v>
      </c>
      <c r="N15" s="15">
        <v>0</v>
      </c>
      <c r="O15" s="16">
        <v>0</v>
      </c>
      <c r="P15" s="16">
        <v>0</v>
      </c>
      <c r="Q15" s="16">
        <v>0</v>
      </c>
      <c r="R15" s="31">
        <v>2111716</v>
      </c>
      <c r="S15" s="15">
        <v>0</v>
      </c>
      <c r="T15" s="15">
        <v>0</v>
      </c>
      <c r="U15" s="16">
        <v>2111716</v>
      </c>
      <c r="V15" s="15">
        <v>0</v>
      </c>
      <c r="W15" s="16">
        <v>0</v>
      </c>
      <c r="X15" s="16">
        <v>0</v>
      </c>
      <c r="Y15" s="16">
        <v>0</v>
      </c>
      <c r="Z15" s="31">
        <v>2113596</v>
      </c>
      <c r="AA15" s="15">
        <v>0</v>
      </c>
      <c r="AB15" s="15">
        <v>0</v>
      </c>
      <c r="AC15" s="16">
        <v>2113596</v>
      </c>
      <c r="AD15" s="15">
        <v>0</v>
      </c>
      <c r="AE15" s="16">
        <v>0</v>
      </c>
      <c r="AF15" s="16">
        <v>0</v>
      </c>
      <c r="AG15" s="16">
        <v>0</v>
      </c>
      <c r="AH15" s="31">
        <v>2113751</v>
      </c>
      <c r="AI15" s="15">
        <v>0</v>
      </c>
      <c r="AJ15" s="15">
        <v>0</v>
      </c>
      <c r="AK15" s="16">
        <v>2113751</v>
      </c>
      <c r="AL15" s="15">
        <v>0</v>
      </c>
      <c r="AM15" s="16">
        <v>0</v>
      </c>
      <c r="AN15" s="16">
        <v>0</v>
      </c>
      <c r="AO15" s="16">
        <v>0</v>
      </c>
      <c r="AP15" s="31">
        <v>2116063</v>
      </c>
      <c r="AQ15" s="15">
        <v>0</v>
      </c>
      <c r="AR15" s="15">
        <v>0</v>
      </c>
      <c r="AS15" s="16">
        <v>2116063</v>
      </c>
      <c r="AT15" s="15">
        <v>0</v>
      </c>
      <c r="AU15" s="16">
        <v>0</v>
      </c>
      <c r="AV15" s="16">
        <v>0</v>
      </c>
      <c r="AW15" s="16">
        <v>0</v>
      </c>
      <c r="AX15" s="31">
        <v>2114606</v>
      </c>
      <c r="AY15" s="15">
        <v>0</v>
      </c>
      <c r="AZ15" s="15">
        <v>0</v>
      </c>
      <c r="BA15" s="16">
        <v>2114606</v>
      </c>
      <c r="BB15" s="15">
        <v>0</v>
      </c>
      <c r="BC15" s="16">
        <v>0</v>
      </c>
      <c r="BD15" s="16">
        <v>0</v>
      </c>
      <c r="BE15" s="16">
        <v>0</v>
      </c>
      <c r="BF15" s="31">
        <v>2115502</v>
      </c>
      <c r="BG15" s="15">
        <v>0</v>
      </c>
      <c r="BH15" s="15">
        <v>0</v>
      </c>
      <c r="BI15" s="16">
        <v>2115502</v>
      </c>
      <c r="BJ15" s="15">
        <v>0</v>
      </c>
      <c r="BK15" s="16">
        <v>0</v>
      </c>
      <c r="BL15" s="16"/>
      <c r="BM15" s="16"/>
      <c r="BN15" s="31">
        <v>2076053</v>
      </c>
      <c r="BO15" s="15">
        <v>0</v>
      </c>
      <c r="BP15" s="15">
        <v>0</v>
      </c>
      <c r="BQ15" s="16">
        <v>2076053</v>
      </c>
      <c r="BR15" s="15">
        <v>0</v>
      </c>
      <c r="BS15" s="16">
        <v>0</v>
      </c>
      <c r="BT15" s="16">
        <v>0</v>
      </c>
      <c r="BU15" s="16">
        <v>0</v>
      </c>
      <c r="BV15" s="31">
        <v>2098095</v>
      </c>
      <c r="BW15" s="15">
        <v>0</v>
      </c>
      <c r="BX15" s="15">
        <v>0</v>
      </c>
      <c r="BY15" s="16">
        <v>2098095</v>
      </c>
      <c r="BZ15" s="15">
        <v>0</v>
      </c>
      <c r="CA15" s="16">
        <v>0</v>
      </c>
      <c r="CB15" s="16">
        <v>0</v>
      </c>
      <c r="CC15" s="16">
        <v>0</v>
      </c>
      <c r="CD15" s="31">
        <v>2133163</v>
      </c>
      <c r="CE15" s="15">
        <v>0</v>
      </c>
      <c r="CF15" s="15">
        <v>0</v>
      </c>
      <c r="CG15" s="16">
        <v>2133163</v>
      </c>
      <c r="CH15" s="15">
        <v>0</v>
      </c>
      <c r="CI15" s="16">
        <v>0</v>
      </c>
      <c r="CJ15" s="16">
        <v>0</v>
      </c>
      <c r="CK15" s="16">
        <v>0</v>
      </c>
      <c r="CL15" s="31">
        <v>2112793</v>
      </c>
      <c r="CM15" s="15">
        <v>0</v>
      </c>
      <c r="CN15" s="15">
        <v>0</v>
      </c>
      <c r="CO15" s="16">
        <v>2112793</v>
      </c>
      <c r="CP15" s="15">
        <v>0</v>
      </c>
      <c r="CQ15" s="16">
        <v>0</v>
      </c>
      <c r="CR15" s="16">
        <v>0</v>
      </c>
      <c r="CS15" s="16">
        <v>0</v>
      </c>
      <c r="CT15" s="31">
        <v>25321588</v>
      </c>
      <c r="CU15" s="15">
        <v>0</v>
      </c>
      <c r="CV15" s="15">
        <v>0</v>
      </c>
      <c r="CW15" s="16">
        <v>25321588</v>
      </c>
      <c r="CX15" s="15">
        <v>0</v>
      </c>
      <c r="CY15" s="16">
        <v>0</v>
      </c>
      <c r="CZ15" s="16">
        <v>0</v>
      </c>
      <c r="DA15" s="16">
        <v>0</v>
      </c>
    </row>
    <row r="16" spans="1:105" ht="12.75" customHeight="1">
      <c r="A16" s="35" t="s">
        <v>29</v>
      </c>
      <c r="B16" s="34">
        <v>250974267</v>
      </c>
      <c r="C16" s="38">
        <v>3378457</v>
      </c>
      <c r="D16" s="38">
        <v>10288897</v>
      </c>
      <c r="E16" s="38">
        <v>264641621</v>
      </c>
      <c r="F16" s="34">
        <v>0</v>
      </c>
      <c r="G16" s="38">
        <v>0</v>
      </c>
      <c r="H16" s="34">
        <v>0</v>
      </c>
      <c r="I16" s="39">
        <v>0</v>
      </c>
      <c r="J16" s="34">
        <v>244580527</v>
      </c>
      <c r="K16" s="38">
        <v>5491114</v>
      </c>
      <c r="L16" s="38">
        <v>8373431</v>
      </c>
      <c r="M16" s="38">
        <v>258445072</v>
      </c>
      <c r="N16" s="34">
        <v>0</v>
      </c>
      <c r="O16" s="38">
        <v>0</v>
      </c>
      <c r="P16" s="34">
        <v>0</v>
      </c>
      <c r="Q16" s="39">
        <v>0</v>
      </c>
      <c r="R16" s="34">
        <v>230008951</v>
      </c>
      <c r="S16" s="38">
        <v>3855621</v>
      </c>
      <c r="T16" s="38">
        <v>8106671</v>
      </c>
      <c r="U16" s="38">
        <v>241971243</v>
      </c>
      <c r="V16" s="34">
        <v>0</v>
      </c>
      <c r="W16" s="38">
        <v>0</v>
      </c>
      <c r="X16" s="34">
        <v>0</v>
      </c>
      <c r="Y16" s="39">
        <v>0</v>
      </c>
      <c r="Z16" s="34">
        <v>231505106</v>
      </c>
      <c r="AA16" s="38">
        <v>2589505</v>
      </c>
      <c r="AB16" s="38">
        <v>8177549</v>
      </c>
      <c r="AC16" s="38">
        <v>242272160</v>
      </c>
      <c r="AD16" s="34">
        <v>0</v>
      </c>
      <c r="AE16" s="38">
        <v>0</v>
      </c>
      <c r="AF16" s="34">
        <v>0</v>
      </c>
      <c r="AG16" s="39">
        <v>0</v>
      </c>
      <c r="AH16" s="34">
        <v>210485058</v>
      </c>
      <c r="AI16" s="38">
        <v>1167906</v>
      </c>
      <c r="AJ16" s="38">
        <v>7217281</v>
      </c>
      <c r="AK16" s="38">
        <v>218870245</v>
      </c>
      <c r="AL16" s="34">
        <v>0</v>
      </c>
      <c r="AM16" s="38">
        <v>0</v>
      </c>
      <c r="AN16" s="34">
        <v>0</v>
      </c>
      <c r="AO16" s="39">
        <v>0</v>
      </c>
      <c r="AP16" s="34">
        <v>211379006</v>
      </c>
      <c r="AQ16" s="38">
        <v>1088056</v>
      </c>
      <c r="AR16" s="38">
        <v>6307701</v>
      </c>
      <c r="AS16" s="38">
        <v>218774763</v>
      </c>
      <c r="AT16" s="34">
        <v>0</v>
      </c>
      <c r="AU16" s="38">
        <v>0</v>
      </c>
      <c r="AV16" s="34">
        <v>0</v>
      </c>
      <c r="AW16" s="39">
        <v>0</v>
      </c>
      <c r="AX16" s="34">
        <v>233706270</v>
      </c>
      <c r="AY16" s="38">
        <v>1369294</v>
      </c>
      <c r="AZ16" s="38">
        <v>6330657</v>
      </c>
      <c r="BA16" s="38">
        <v>241406221</v>
      </c>
      <c r="BB16" s="34">
        <v>0</v>
      </c>
      <c r="BC16" s="38">
        <v>0</v>
      </c>
      <c r="BD16" s="34">
        <v>0</v>
      </c>
      <c r="BE16" s="39">
        <v>0</v>
      </c>
      <c r="BF16" s="34">
        <v>245108817</v>
      </c>
      <c r="BG16" s="38">
        <v>1295541</v>
      </c>
      <c r="BH16" s="38">
        <v>6358543</v>
      </c>
      <c r="BI16" s="38">
        <v>252762901</v>
      </c>
      <c r="BJ16" s="34">
        <v>0</v>
      </c>
      <c r="BK16" s="38">
        <v>0</v>
      </c>
      <c r="BL16" s="34">
        <v>0</v>
      </c>
      <c r="BM16" s="39">
        <v>0</v>
      </c>
      <c r="BN16" s="34">
        <v>228816027</v>
      </c>
      <c r="BO16" s="38">
        <v>1144279</v>
      </c>
      <c r="BP16" s="38">
        <v>6207394</v>
      </c>
      <c r="BQ16" s="38">
        <v>236167700</v>
      </c>
      <c r="BR16" s="34">
        <v>0</v>
      </c>
      <c r="BS16" s="38">
        <v>0</v>
      </c>
      <c r="BT16" s="34">
        <v>0</v>
      </c>
      <c r="BU16" s="39">
        <v>0</v>
      </c>
      <c r="BV16" s="34">
        <v>220746083</v>
      </c>
      <c r="BW16" s="38">
        <v>1124483</v>
      </c>
      <c r="BX16" s="38">
        <v>6531502</v>
      </c>
      <c r="BY16" s="38">
        <v>228402068</v>
      </c>
      <c r="BZ16" s="34">
        <v>0</v>
      </c>
      <c r="CA16" s="38">
        <v>0</v>
      </c>
      <c r="CB16" s="34">
        <v>0</v>
      </c>
      <c r="CC16" s="39">
        <v>0</v>
      </c>
      <c r="CD16" s="34">
        <v>224509739</v>
      </c>
      <c r="CE16" s="38">
        <v>1341157</v>
      </c>
      <c r="CF16" s="38">
        <v>7703937</v>
      </c>
      <c r="CG16" s="38">
        <v>233554833</v>
      </c>
      <c r="CH16" s="34">
        <v>0</v>
      </c>
      <c r="CI16" s="38">
        <v>0</v>
      </c>
      <c r="CJ16" s="34">
        <v>0</v>
      </c>
      <c r="CK16" s="39">
        <v>0</v>
      </c>
      <c r="CL16" s="34">
        <v>250458230</v>
      </c>
      <c r="CM16" s="38">
        <v>1211684</v>
      </c>
      <c r="CN16" s="38">
        <v>8890784</v>
      </c>
      <c r="CO16" s="38">
        <v>260560698</v>
      </c>
      <c r="CP16" s="34">
        <v>0</v>
      </c>
      <c r="CQ16" s="38">
        <v>0</v>
      </c>
      <c r="CR16" s="34">
        <v>0</v>
      </c>
      <c r="CS16" s="39">
        <v>0</v>
      </c>
      <c r="CT16" s="34">
        <v>2782278081</v>
      </c>
      <c r="CU16" s="38">
        <v>25057097</v>
      </c>
      <c r="CV16" s="38">
        <v>90494347</v>
      </c>
      <c r="CW16" s="38">
        <v>2897829525</v>
      </c>
      <c r="CX16" s="34">
        <v>0</v>
      </c>
      <c r="CY16" s="38">
        <v>0</v>
      </c>
      <c r="CZ16" s="34">
        <v>0</v>
      </c>
      <c r="DA16" s="39">
        <v>0</v>
      </c>
    </row>
    <row r="17" spans="1:105" ht="12.75">
      <c r="A17" s="19"/>
      <c r="B17" s="31"/>
      <c r="C17" s="15"/>
      <c r="D17" s="15"/>
      <c r="E17" s="16"/>
      <c r="F17" s="15"/>
      <c r="G17" s="16"/>
      <c r="H17" s="16"/>
      <c r="I17" s="16"/>
      <c r="J17" s="31"/>
      <c r="K17" s="15"/>
      <c r="L17" s="15"/>
      <c r="M17" s="16"/>
      <c r="N17" s="15"/>
      <c r="O17" s="16"/>
      <c r="P17" s="16"/>
      <c r="Q17" s="16"/>
      <c r="R17" s="31"/>
      <c r="S17" s="15"/>
      <c r="T17" s="15"/>
      <c r="U17" s="16"/>
      <c r="V17" s="15"/>
      <c r="W17" s="16"/>
      <c r="X17" s="16"/>
      <c r="Y17" s="16"/>
      <c r="Z17" s="31"/>
      <c r="AA17" s="15"/>
      <c r="AB17" s="15"/>
      <c r="AC17" s="16"/>
      <c r="AD17" s="15"/>
      <c r="AE17" s="16"/>
      <c r="AF17" s="16"/>
      <c r="AG17" s="16"/>
      <c r="AH17" s="31"/>
      <c r="AI17" s="15"/>
      <c r="AJ17" s="15"/>
      <c r="AK17" s="16"/>
      <c r="AL17" s="15"/>
      <c r="AM17" s="16"/>
      <c r="AN17" s="16"/>
      <c r="AO17" s="16"/>
      <c r="AP17" s="31"/>
      <c r="AQ17" s="15"/>
      <c r="AR17" s="15"/>
      <c r="AS17" s="16"/>
      <c r="AT17" s="15"/>
      <c r="AU17" s="16"/>
      <c r="AV17" s="16"/>
      <c r="AW17" s="16"/>
      <c r="AX17" s="31"/>
      <c r="AY17" s="15"/>
      <c r="AZ17" s="15"/>
      <c r="BA17" s="16"/>
      <c r="BB17" s="15"/>
      <c r="BC17" s="16"/>
      <c r="BD17" s="16"/>
      <c r="BE17" s="16"/>
      <c r="BF17" s="31"/>
      <c r="BG17" s="15"/>
      <c r="BH17" s="15"/>
      <c r="BI17" s="16"/>
      <c r="BJ17" s="15"/>
      <c r="BK17" s="16"/>
      <c r="BL17" s="16"/>
      <c r="BM17" s="16"/>
      <c r="BN17" s="31"/>
      <c r="BO17" s="15"/>
      <c r="BP17" s="15"/>
      <c r="BQ17" s="16"/>
      <c r="BR17" s="15"/>
      <c r="BS17" s="16"/>
      <c r="BT17" s="16"/>
      <c r="BU17" s="16"/>
      <c r="BV17" s="31"/>
      <c r="BW17" s="15"/>
      <c r="BX17" s="15"/>
      <c r="BY17" s="16"/>
      <c r="BZ17" s="15"/>
      <c r="CA17" s="16"/>
      <c r="CB17" s="16"/>
      <c r="CC17" s="16"/>
      <c r="CD17" s="31"/>
      <c r="CE17" s="15"/>
      <c r="CF17" s="15"/>
      <c r="CG17" s="16"/>
      <c r="CH17" s="15"/>
      <c r="CI17" s="16"/>
      <c r="CJ17" s="16"/>
      <c r="CK17" s="16"/>
      <c r="CL17" s="31"/>
      <c r="CM17" s="15"/>
      <c r="CN17" s="15"/>
      <c r="CO17" s="16"/>
      <c r="CP17" s="15"/>
      <c r="CQ17" s="16"/>
      <c r="CR17" s="16"/>
      <c r="CS17" s="16"/>
      <c r="CT17" s="31"/>
      <c r="CU17" s="15"/>
      <c r="CV17" s="15"/>
      <c r="CW17" s="16"/>
      <c r="CX17" s="15"/>
      <c r="CY17" s="16"/>
      <c r="CZ17" s="16"/>
      <c r="DA17" s="16"/>
    </row>
    <row r="18" spans="1:105" ht="12.75">
      <c r="A18" s="19" t="s">
        <v>30</v>
      </c>
      <c r="B18" s="31">
        <v>105049759</v>
      </c>
      <c r="C18" s="15">
        <v>528629</v>
      </c>
      <c r="D18" s="15">
        <v>1134866</v>
      </c>
      <c r="E18" s="16">
        <v>106713254</v>
      </c>
      <c r="F18" s="15">
        <v>330798.62</v>
      </c>
      <c r="G18" s="16">
        <v>5972.66</v>
      </c>
      <c r="H18" s="16">
        <v>319667</v>
      </c>
      <c r="I18" s="16">
        <v>8891</v>
      </c>
      <c r="J18" s="31">
        <v>112174653</v>
      </c>
      <c r="K18" s="15">
        <v>535902</v>
      </c>
      <c r="L18" s="15">
        <v>1035486</v>
      </c>
      <c r="M18" s="16">
        <v>113746041</v>
      </c>
      <c r="N18" s="15">
        <v>369064.69</v>
      </c>
      <c r="O18" s="16">
        <v>6234.59</v>
      </c>
      <c r="P18" s="16">
        <v>363437</v>
      </c>
      <c r="Q18" s="16">
        <v>8983</v>
      </c>
      <c r="R18" s="31">
        <v>106233675</v>
      </c>
      <c r="S18" s="15">
        <v>420785</v>
      </c>
      <c r="T18" s="15">
        <v>848358</v>
      </c>
      <c r="U18" s="16">
        <v>107502818</v>
      </c>
      <c r="V18" s="15">
        <v>364513.3</v>
      </c>
      <c r="W18" s="16">
        <v>5016</v>
      </c>
      <c r="X18" s="16">
        <v>356488</v>
      </c>
      <c r="Y18" s="16">
        <v>8863</v>
      </c>
      <c r="Z18" s="31">
        <v>111901160</v>
      </c>
      <c r="AA18" s="15">
        <v>397601</v>
      </c>
      <c r="AB18" s="15">
        <v>1047440</v>
      </c>
      <c r="AC18" s="16">
        <v>113346201</v>
      </c>
      <c r="AD18" s="15">
        <v>385672.71</v>
      </c>
      <c r="AE18" s="16">
        <v>6314.19</v>
      </c>
      <c r="AF18" s="16">
        <v>376135</v>
      </c>
      <c r="AG18" s="16">
        <v>9767</v>
      </c>
      <c r="AH18" s="31">
        <v>107732111</v>
      </c>
      <c r="AI18" s="15">
        <v>290193</v>
      </c>
      <c r="AJ18" s="15">
        <v>1101970</v>
      </c>
      <c r="AK18" s="16">
        <v>109124274</v>
      </c>
      <c r="AL18" s="15">
        <v>389948.38</v>
      </c>
      <c r="AM18" s="16">
        <v>5478.85</v>
      </c>
      <c r="AN18" s="16">
        <v>376639</v>
      </c>
      <c r="AO18" s="16">
        <v>10202</v>
      </c>
      <c r="AP18" s="31">
        <v>114138661</v>
      </c>
      <c r="AQ18" s="15">
        <v>309446</v>
      </c>
      <c r="AR18" s="15">
        <v>1142012</v>
      </c>
      <c r="AS18" s="16">
        <v>115590119</v>
      </c>
      <c r="AT18" s="15">
        <v>426514.94</v>
      </c>
      <c r="AU18" s="16">
        <v>6113.54</v>
      </c>
      <c r="AV18" s="16">
        <v>410533</v>
      </c>
      <c r="AW18" s="16">
        <v>10136</v>
      </c>
      <c r="AX18" s="31">
        <v>127329572</v>
      </c>
      <c r="AY18" s="15">
        <v>362550</v>
      </c>
      <c r="AZ18" s="15">
        <v>1237011</v>
      </c>
      <c r="BA18" s="16">
        <v>128929133</v>
      </c>
      <c r="BB18" s="15">
        <v>445469.47</v>
      </c>
      <c r="BC18" s="16">
        <v>6182</v>
      </c>
      <c r="BD18" s="16">
        <v>422999</v>
      </c>
      <c r="BE18" s="16">
        <v>10629</v>
      </c>
      <c r="BF18" s="31">
        <v>138357330</v>
      </c>
      <c r="BG18" s="15">
        <v>372004</v>
      </c>
      <c r="BH18" s="15">
        <v>1303904</v>
      </c>
      <c r="BI18" s="16">
        <v>140033238</v>
      </c>
      <c r="BJ18" s="15">
        <v>433052.14</v>
      </c>
      <c r="BK18" s="16">
        <v>5998</v>
      </c>
      <c r="BL18" s="16">
        <v>408835</v>
      </c>
      <c r="BM18" s="16">
        <v>9864</v>
      </c>
      <c r="BN18" s="31">
        <v>129389469</v>
      </c>
      <c r="BO18" s="15">
        <v>340589</v>
      </c>
      <c r="BP18" s="15">
        <v>1309829</v>
      </c>
      <c r="BQ18" s="16">
        <v>131039887</v>
      </c>
      <c r="BR18" s="15">
        <v>449367.75</v>
      </c>
      <c r="BS18" s="16">
        <v>6088</v>
      </c>
      <c r="BT18" s="16">
        <v>425609</v>
      </c>
      <c r="BU18" s="16">
        <v>10430</v>
      </c>
      <c r="BV18" s="31">
        <v>119929477</v>
      </c>
      <c r="BW18" s="15">
        <v>378014</v>
      </c>
      <c r="BX18" s="15">
        <v>1342540</v>
      </c>
      <c r="BY18" s="16">
        <v>121650031</v>
      </c>
      <c r="BZ18" s="15">
        <v>441100.01</v>
      </c>
      <c r="CA18" s="16">
        <v>9075</v>
      </c>
      <c r="CB18" s="16">
        <v>421476</v>
      </c>
      <c r="CC18" s="16">
        <v>10059</v>
      </c>
      <c r="CD18" s="31">
        <v>111557707</v>
      </c>
      <c r="CE18" s="15">
        <v>330551</v>
      </c>
      <c r="CF18" s="15">
        <v>1374180</v>
      </c>
      <c r="CG18" s="16">
        <v>113262438</v>
      </c>
      <c r="CH18" s="15">
        <v>385579.35</v>
      </c>
      <c r="CI18" s="16">
        <v>3078.69</v>
      </c>
      <c r="CJ18" s="16">
        <v>372428</v>
      </c>
      <c r="CK18" s="16">
        <v>9442</v>
      </c>
      <c r="CL18" s="31">
        <v>117935295</v>
      </c>
      <c r="CM18" s="15">
        <v>453762</v>
      </c>
      <c r="CN18" s="15">
        <v>1309507</v>
      </c>
      <c r="CO18" s="16">
        <v>119698564</v>
      </c>
      <c r="CP18" s="15">
        <v>386922.93</v>
      </c>
      <c r="CQ18" s="16">
        <v>6385.64</v>
      </c>
      <c r="CR18" s="16">
        <v>372833</v>
      </c>
      <c r="CS18" s="16">
        <v>9714</v>
      </c>
      <c r="CT18" s="31">
        <v>1401728869</v>
      </c>
      <c r="CU18" s="15">
        <v>4720026</v>
      </c>
      <c r="CV18" s="15">
        <v>14187103</v>
      </c>
      <c r="CW18" s="16">
        <v>1420635998</v>
      </c>
      <c r="CX18" s="15">
        <v>4808004.29</v>
      </c>
      <c r="CY18" s="16">
        <v>71937.16</v>
      </c>
      <c r="CZ18" s="16">
        <v>4627079</v>
      </c>
      <c r="DA18" s="16">
        <v>116980</v>
      </c>
    </row>
    <row r="19" spans="1:105" ht="12.75">
      <c r="A19" s="19" t="s">
        <v>31</v>
      </c>
      <c r="B19" s="31">
        <v>3410443</v>
      </c>
      <c r="C19" s="15">
        <v>256246</v>
      </c>
      <c r="D19" s="15">
        <v>437609</v>
      </c>
      <c r="E19" s="16">
        <v>4104298</v>
      </c>
      <c r="F19" s="15">
        <v>14917.26</v>
      </c>
      <c r="G19" s="16">
        <v>2799.02</v>
      </c>
      <c r="H19" s="16">
        <v>14533</v>
      </c>
      <c r="I19" s="16">
        <v>3125</v>
      </c>
      <c r="J19" s="31">
        <v>3751301</v>
      </c>
      <c r="K19" s="15">
        <v>308267</v>
      </c>
      <c r="L19" s="15">
        <v>554778</v>
      </c>
      <c r="M19" s="16">
        <v>4614346</v>
      </c>
      <c r="N19" s="15">
        <v>14657.63</v>
      </c>
      <c r="O19" s="16">
        <v>3736.1</v>
      </c>
      <c r="P19" s="16">
        <v>13917</v>
      </c>
      <c r="Q19" s="16">
        <v>2995</v>
      </c>
      <c r="R19" s="31">
        <v>4372468</v>
      </c>
      <c r="S19" s="15">
        <v>243828</v>
      </c>
      <c r="T19" s="15">
        <v>435181</v>
      </c>
      <c r="U19" s="16">
        <v>5051477</v>
      </c>
      <c r="V19" s="15">
        <v>18038.79</v>
      </c>
      <c r="W19" s="16">
        <v>2917</v>
      </c>
      <c r="X19" s="16">
        <v>19972</v>
      </c>
      <c r="Y19" s="16">
        <v>5411</v>
      </c>
      <c r="Z19" s="31">
        <v>3651389</v>
      </c>
      <c r="AA19" s="15">
        <v>175128</v>
      </c>
      <c r="AB19" s="15">
        <v>492556</v>
      </c>
      <c r="AC19" s="16">
        <v>4319073</v>
      </c>
      <c r="AD19" s="15">
        <v>14010.2</v>
      </c>
      <c r="AE19" s="16">
        <v>2618.44</v>
      </c>
      <c r="AF19" s="16">
        <v>13521</v>
      </c>
      <c r="AG19" s="16">
        <v>3053</v>
      </c>
      <c r="AH19" s="31">
        <v>3491558</v>
      </c>
      <c r="AI19" s="15">
        <v>104687</v>
      </c>
      <c r="AJ19" s="15">
        <v>398077</v>
      </c>
      <c r="AK19" s="16">
        <v>3994322</v>
      </c>
      <c r="AL19" s="15">
        <v>14018.13</v>
      </c>
      <c r="AM19" s="16">
        <v>1933</v>
      </c>
      <c r="AN19" s="16">
        <v>12808</v>
      </c>
      <c r="AO19" s="16">
        <v>3439</v>
      </c>
      <c r="AP19" s="31">
        <v>3666661</v>
      </c>
      <c r="AQ19" s="15">
        <v>109528</v>
      </c>
      <c r="AR19" s="15">
        <v>432704</v>
      </c>
      <c r="AS19" s="16">
        <v>4208893</v>
      </c>
      <c r="AT19" s="15">
        <v>14710.48</v>
      </c>
      <c r="AU19" s="16">
        <v>2026.92</v>
      </c>
      <c r="AV19" s="16">
        <v>13790</v>
      </c>
      <c r="AW19" s="16">
        <v>2936</v>
      </c>
      <c r="AX19" s="31">
        <v>3591682</v>
      </c>
      <c r="AY19" s="15">
        <v>121636</v>
      </c>
      <c r="AZ19" s="15">
        <v>409704</v>
      </c>
      <c r="BA19" s="16">
        <v>4123022</v>
      </c>
      <c r="BB19" s="15">
        <v>14655.22</v>
      </c>
      <c r="BC19" s="16">
        <v>2473</v>
      </c>
      <c r="BD19" s="16">
        <v>13672</v>
      </c>
      <c r="BE19" s="16">
        <v>3443</v>
      </c>
      <c r="BF19" s="31">
        <v>3987587</v>
      </c>
      <c r="BG19" s="15">
        <v>143488</v>
      </c>
      <c r="BH19" s="15">
        <v>506076</v>
      </c>
      <c r="BI19" s="16">
        <v>4637151</v>
      </c>
      <c r="BJ19" s="15">
        <v>15791.17</v>
      </c>
      <c r="BK19" s="16">
        <v>2727</v>
      </c>
      <c r="BL19" s="16">
        <v>13815</v>
      </c>
      <c r="BM19" s="16">
        <v>3350</v>
      </c>
      <c r="BN19" s="31">
        <v>3822587</v>
      </c>
      <c r="BO19" s="15">
        <v>134308</v>
      </c>
      <c r="BP19" s="15">
        <v>582880</v>
      </c>
      <c r="BQ19" s="16">
        <v>4539775</v>
      </c>
      <c r="BR19" s="15">
        <v>17218.45</v>
      </c>
      <c r="BS19" s="16">
        <v>2574</v>
      </c>
      <c r="BT19" s="16">
        <v>16148</v>
      </c>
      <c r="BU19" s="16">
        <v>2673</v>
      </c>
      <c r="BV19" s="31">
        <v>3803473</v>
      </c>
      <c r="BW19" s="15">
        <v>153040</v>
      </c>
      <c r="BX19" s="15">
        <v>519408</v>
      </c>
      <c r="BY19" s="16">
        <v>4475921</v>
      </c>
      <c r="BZ19" s="15">
        <v>15730.61</v>
      </c>
      <c r="CA19" s="16">
        <v>2874</v>
      </c>
      <c r="CB19" s="16">
        <v>14968</v>
      </c>
      <c r="CC19" s="16">
        <v>2505</v>
      </c>
      <c r="CD19" s="31">
        <v>3755034</v>
      </c>
      <c r="CE19" s="15">
        <v>150148</v>
      </c>
      <c r="CF19" s="15">
        <v>573960</v>
      </c>
      <c r="CG19" s="16">
        <v>4479142</v>
      </c>
      <c r="CH19" s="15">
        <v>15769.34</v>
      </c>
      <c r="CI19" s="16">
        <v>2765.12</v>
      </c>
      <c r="CJ19" s="16">
        <v>12250</v>
      </c>
      <c r="CK19" s="16">
        <v>2668</v>
      </c>
      <c r="CL19" s="31">
        <v>3779025</v>
      </c>
      <c r="CM19" s="15">
        <v>212257</v>
      </c>
      <c r="CN19" s="15">
        <v>506185</v>
      </c>
      <c r="CO19" s="16">
        <v>4497467</v>
      </c>
      <c r="CP19" s="15">
        <v>14434.24</v>
      </c>
      <c r="CQ19" s="16">
        <v>3187.08</v>
      </c>
      <c r="CR19" s="16">
        <v>15469</v>
      </c>
      <c r="CS19" s="16">
        <v>2670</v>
      </c>
      <c r="CT19" s="31">
        <v>45083208</v>
      </c>
      <c r="CU19" s="15">
        <v>2112561</v>
      </c>
      <c r="CV19" s="15">
        <v>5849118</v>
      </c>
      <c r="CW19" s="16">
        <v>53044887</v>
      </c>
      <c r="CX19" s="15">
        <v>183951.52</v>
      </c>
      <c r="CY19" s="16">
        <v>32630.68</v>
      </c>
      <c r="CZ19" s="16">
        <v>174863</v>
      </c>
      <c r="DA19" s="16">
        <v>38268</v>
      </c>
    </row>
    <row r="20" spans="1:105" ht="12.75">
      <c r="A20" s="19" t="s">
        <v>32</v>
      </c>
      <c r="B20" s="31">
        <v>120</v>
      </c>
      <c r="C20" s="15">
        <v>0</v>
      </c>
      <c r="D20" s="15">
        <v>0</v>
      </c>
      <c r="E20" s="16">
        <v>120</v>
      </c>
      <c r="F20" s="15">
        <v>0</v>
      </c>
      <c r="G20" s="16">
        <v>0</v>
      </c>
      <c r="H20" s="16">
        <v>0</v>
      </c>
      <c r="I20" s="16">
        <v>0</v>
      </c>
      <c r="J20" s="31">
        <v>80</v>
      </c>
      <c r="K20" s="15">
        <v>0</v>
      </c>
      <c r="L20" s="15">
        <v>0</v>
      </c>
      <c r="M20" s="16">
        <v>80</v>
      </c>
      <c r="N20" s="15">
        <v>0</v>
      </c>
      <c r="O20" s="16">
        <v>0</v>
      </c>
      <c r="P20" s="16">
        <v>0</v>
      </c>
      <c r="Q20" s="16">
        <v>0</v>
      </c>
      <c r="R20" s="31">
        <v>100</v>
      </c>
      <c r="S20" s="15">
        <v>0</v>
      </c>
      <c r="T20" s="15">
        <v>0</v>
      </c>
      <c r="U20" s="16">
        <v>100</v>
      </c>
      <c r="V20" s="15">
        <v>0</v>
      </c>
      <c r="W20" s="16">
        <v>0</v>
      </c>
      <c r="X20" s="16">
        <v>0</v>
      </c>
      <c r="Y20" s="16">
        <v>0</v>
      </c>
      <c r="Z20" s="31">
        <v>90</v>
      </c>
      <c r="AA20" s="15">
        <v>0</v>
      </c>
      <c r="AB20" s="15">
        <v>0</v>
      </c>
      <c r="AC20" s="16">
        <v>90</v>
      </c>
      <c r="AD20" s="15">
        <v>0</v>
      </c>
      <c r="AE20" s="16">
        <v>0</v>
      </c>
      <c r="AF20" s="16">
        <v>0</v>
      </c>
      <c r="AG20" s="16">
        <v>0</v>
      </c>
      <c r="AH20" s="31">
        <v>10</v>
      </c>
      <c r="AI20" s="15">
        <v>0</v>
      </c>
      <c r="AJ20" s="15">
        <v>0</v>
      </c>
      <c r="AK20" s="16">
        <v>10</v>
      </c>
      <c r="AL20" s="15">
        <v>0</v>
      </c>
      <c r="AM20" s="16">
        <v>0</v>
      </c>
      <c r="AN20" s="16">
        <v>0</v>
      </c>
      <c r="AO20" s="16">
        <v>0</v>
      </c>
      <c r="AP20" s="31">
        <v>160</v>
      </c>
      <c r="AQ20" s="15">
        <v>0</v>
      </c>
      <c r="AR20" s="15">
        <v>0</v>
      </c>
      <c r="AS20" s="16">
        <v>160</v>
      </c>
      <c r="AT20" s="15">
        <v>0</v>
      </c>
      <c r="AU20" s="16">
        <v>0</v>
      </c>
      <c r="AV20" s="16">
        <v>0</v>
      </c>
      <c r="AW20" s="16">
        <v>0</v>
      </c>
      <c r="AX20" s="31">
        <v>30</v>
      </c>
      <c r="AY20" s="15">
        <v>0</v>
      </c>
      <c r="AZ20" s="15">
        <v>0</v>
      </c>
      <c r="BA20" s="16">
        <v>30</v>
      </c>
      <c r="BB20" s="15">
        <v>0</v>
      </c>
      <c r="BC20" s="16">
        <v>0</v>
      </c>
      <c r="BD20" s="16">
        <v>0</v>
      </c>
      <c r="BE20" s="16">
        <v>0</v>
      </c>
      <c r="BF20" s="31">
        <v>170</v>
      </c>
      <c r="BG20" s="15">
        <v>0</v>
      </c>
      <c r="BH20" s="15">
        <v>0</v>
      </c>
      <c r="BI20" s="16">
        <v>170</v>
      </c>
      <c r="BJ20" s="15">
        <v>0</v>
      </c>
      <c r="BK20" s="16">
        <v>0</v>
      </c>
      <c r="BL20" s="16">
        <v>0</v>
      </c>
      <c r="BM20" s="16">
        <v>0</v>
      </c>
      <c r="BN20" s="31">
        <v>100</v>
      </c>
      <c r="BO20" s="15">
        <v>0</v>
      </c>
      <c r="BP20" s="15">
        <v>0</v>
      </c>
      <c r="BQ20" s="16">
        <v>100</v>
      </c>
      <c r="BR20" s="15">
        <v>0</v>
      </c>
      <c r="BS20" s="16">
        <v>0</v>
      </c>
      <c r="BT20" s="16">
        <v>0</v>
      </c>
      <c r="BU20" s="16">
        <v>0</v>
      </c>
      <c r="BV20" s="31">
        <v>90</v>
      </c>
      <c r="BW20" s="15">
        <v>0</v>
      </c>
      <c r="BX20" s="15">
        <v>0</v>
      </c>
      <c r="BY20" s="16">
        <v>90</v>
      </c>
      <c r="BZ20" s="15">
        <v>0</v>
      </c>
      <c r="CA20" s="16">
        <v>0</v>
      </c>
      <c r="CB20" s="16">
        <v>0</v>
      </c>
      <c r="CC20" s="16">
        <v>0</v>
      </c>
      <c r="CD20" s="31">
        <v>90</v>
      </c>
      <c r="CE20" s="15">
        <v>0</v>
      </c>
      <c r="CF20" s="15">
        <v>0</v>
      </c>
      <c r="CG20" s="16">
        <v>90</v>
      </c>
      <c r="CH20" s="15">
        <v>0</v>
      </c>
      <c r="CI20" s="16">
        <v>0</v>
      </c>
      <c r="CJ20" s="16">
        <v>0</v>
      </c>
      <c r="CK20" s="16">
        <v>0</v>
      </c>
      <c r="CL20" s="31">
        <v>60</v>
      </c>
      <c r="CM20" s="15">
        <v>0</v>
      </c>
      <c r="CN20" s="15">
        <v>0</v>
      </c>
      <c r="CO20" s="16">
        <v>60</v>
      </c>
      <c r="CP20" s="15">
        <v>0</v>
      </c>
      <c r="CQ20" s="16">
        <v>0</v>
      </c>
      <c r="CR20" s="16">
        <v>0</v>
      </c>
      <c r="CS20" s="16">
        <v>0</v>
      </c>
      <c r="CT20" s="31">
        <v>1100</v>
      </c>
      <c r="CU20" s="15">
        <v>0</v>
      </c>
      <c r="CV20" s="15">
        <v>0</v>
      </c>
      <c r="CW20" s="16">
        <v>1100</v>
      </c>
      <c r="CX20" s="15">
        <v>0</v>
      </c>
      <c r="CY20" s="16">
        <v>0</v>
      </c>
      <c r="CZ20" s="16">
        <v>0</v>
      </c>
      <c r="DA20" s="16">
        <v>0</v>
      </c>
    </row>
    <row r="21" spans="1:105" ht="12.75" customHeight="1">
      <c r="A21" s="35" t="s">
        <v>33</v>
      </c>
      <c r="B21" s="34">
        <v>108460322</v>
      </c>
      <c r="C21" s="38">
        <v>784875</v>
      </c>
      <c r="D21" s="38">
        <v>1572475</v>
      </c>
      <c r="E21" s="38">
        <v>110817672</v>
      </c>
      <c r="F21" s="34">
        <v>345715.88</v>
      </c>
      <c r="G21" s="38">
        <v>8771.68</v>
      </c>
      <c r="H21" s="34">
        <v>334200</v>
      </c>
      <c r="I21" s="39">
        <v>12016</v>
      </c>
      <c r="J21" s="34">
        <v>115926034</v>
      </c>
      <c r="K21" s="38">
        <v>844169</v>
      </c>
      <c r="L21" s="38">
        <v>1590264</v>
      </c>
      <c r="M21" s="38">
        <v>118360467</v>
      </c>
      <c r="N21" s="34">
        <v>383722.32</v>
      </c>
      <c r="O21" s="38">
        <v>9970.69</v>
      </c>
      <c r="P21" s="34">
        <v>377354</v>
      </c>
      <c r="Q21" s="39">
        <v>11978</v>
      </c>
      <c r="R21" s="34">
        <v>110606243</v>
      </c>
      <c r="S21" s="38">
        <v>664613</v>
      </c>
      <c r="T21" s="38">
        <v>1283539</v>
      </c>
      <c r="U21" s="38">
        <v>112554395</v>
      </c>
      <c r="V21" s="34">
        <v>382552.09</v>
      </c>
      <c r="W21" s="38">
        <v>7933</v>
      </c>
      <c r="X21" s="34">
        <v>376460</v>
      </c>
      <c r="Y21" s="39">
        <v>14274</v>
      </c>
      <c r="Z21" s="34">
        <v>115552639</v>
      </c>
      <c r="AA21" s="38">
        <v>572729</v>
      </c>
      <c r="AB21" s="38">
        <v>1539996</v>
      </c>
      <c r="AC21" s="38">
        <v>117665364</v>
      </c>
      <c r="AD21" s="34">
        <v>399682.91</v>
      </c>
      <c r="AE21" s="38">
        <v>8932.63</v>
      </c>
      <c r="AF21" s="34">
        <v>389656</v>
      </c>
      <c r="AG21" s="39">
        <v>12820</v>
      </c>
      <c r="AH21" s="34">
        <v>111223679</v>
      </c>
      <c r="AI21" s="38">
        <v>394880</v>
      </c>
      <c r="AJ21" s="38">
        <v>1500047</v>
      </c>
      <c r="AK21" s="38">
        <v>113118606</v>
      </c>
      <c r="AL21" s="34">
        <v>403966.51</v>
      </c>
      <c r="AM21" s="38">
        <v>7411.85</v>
      </c>
      <c r="AN21" s="34">
        <v>389447</v>
      </c>
      <c r="AO21" s="39">
        <v>13641</v>
      </c>
      <c r="AP21" s="34">
        <v>117805482</v>
      </c>
      <c r="AQ21" s="38">
        <v>418974</v>
      </c>
      <c r="AR21" s="38">
        <v>1574716</v>
      </c>
      <c r="AS21" s="38">
        <v>119799172</v>
      </c>
      <c r="AT21" s="34">
        <v>441225.42</v>
      </c>
      <c r="AU21" s="38">
        <v>8140.46</v>
      </c>
      <c r="AV21" s="34">
        <v>424323</v>
      </c>
      <c r="AW21" s="39">
        <v>13072</v>
      </c>
      <c r="AX21" s="34">
        <v>130921284</v>
      </c>
      <c r="AY21" s="38">
        <v>484186</v>
      </c>
      <c r="AZ21" s="38">
        <v>1646715</v>
      </c>
      <c r="BA21" s="38">
        <v>133052185</v>
      </c>
      <c r="BB21" s="34">
        <v>460124.69</v>
      </c>
      <c r="BC21" s="38">
        <v>8655</v>
      </c>
      <c r="BD21" s="34">
        <v>436671</v>
      </c>
      <c r="BE21" s="39">
        <v>14072</v>
      </c>
      <c r="BF21" s="34">
        <v>142345087</v>
      </c>
      <c r="BG21" s="38">
        <v>515492</v>
      </c>
      <c r="BH21" s="38">
        <v>1809980</v>
      </c>
      <c r="BI21" s="38">
        <v>144670559</v>
      </c>
      <c r="BJ21" s="34">
        <v>448843.31</v>
      </c>
      <c r="BK21" s="38">
        <v>8725</v>
      </c>
      <c r="BL21" s="34">
        <v>422650</v>
      </c>
      <c r="BM21" s="39">
        <v>13214</v>
      </c>
      <c r="BN21" s="34">
        <v>133212156</v>
      </c>
      <c r="BO21" s="38">
        <v>474897</v>
      </c>
      <c r="BP21" s="38">
        <v>1892709</v>
      </c>
      <c r="BQ21" s="38">
        <v>135579762</v>
      </c>
      <c r="BR21" s="34">
        <v>466586.2</v>
      </c>
      <c r="BS21" s="38">
        <v>8662</v>
      </c>
      <c r="BT21" s="34">
        <v>441757</v>
      </c>
      <c r="BU21" s="39">
        <v>13103</v>
      </c>
      <c r="BV21" s="34">
        <v>123733040</v>
      </c>
      <c r="BW21" s="38">
        <v>531054</v>
      </c>
      <c r="BX21" s="38">
        <v>1861948</v>
      </c>
      <c r="BY21" s="38">
        <v>126126042</v>
      </c>
      <c r="BZ21" s="34">
        <v>456830.62</v>
      </c>
      <c r="CA21" s="38">
        <v>11949</v>
      </c>
      <c r="CB21" s="34">
        <v>436444</v>
      </c>
      <c r="CC21" s="39">
        <v>12564</v>
      </c>
      <c r="CD21" s="34">
        <v>115312831</v>
      </c>
      <c r="CE21" s="38">
        <v>480699</v>
      </c>
      <c r="CF21" s="38">
        <v>1948140</v>
      </c>
      <c r="CG21" s="38">
        <v>117741670</v>
      </c>
      <c r="CH21" s="34">
        <v>401348.69</v>
      </c>
      <c r="CI21" s="38">
        <v>5843.81</v>
      </c>
      <c r="CJ21" s="34">
        <v>384678</v>
      </c>
      <c r="CK21" s="39">
        <v>12110</v>
      </c>
      <c r="CL21" s="34">
        <v>121714380</v>
      </c>
      <c r="CM21" s="38">
        <v>666019</v>
      </c>
      <c r="CN21" s="38">
        <v>1815692</v>
      </c>
      <c r="CO21" s="38">
        <v>124196091</v>
      </c>
      <c r="CP21" s="34">
        <v>401357.17</v>
      </c>
      <c r="CQ21" s="38">
        <v>9572.72</v>
      </c>
      <c r="CR21" s="34">
        <v>388302</v>
      </c>
      <c r="CS21" s="39">
        <v>12384</v>
      </c>
      <c r="CT21" s="34">
        <v>1446813177</v>
      </c>
      <c r="CU21" s="38">
        <v>6832587</v>
      </c>
      <c r="CV21" s="38">
        <v>20036221</v>
      </c>
      <c r="CW21" s="38">
        <v>1473681985</v>
      </c>
      <c r="CX21" s="34">
        <v>4991955.81</v>
      </c>
      <c r="CY21" s="38">
        <v>104567.84</v>
      </c>
      <c r="CZ21" s="34">
        <v>4801942</v>
      </c>
      <c r="DA21" s="39">
        <v>155248</v>
      </c>
    </row>
    <row r="22" spans="1:105" ht="12.75">
      <c r="A22" s="19"/>
      <c r="B22" s="31"/>
      <c r="C22" s="15"/>
      <c r="D22" s="15"/>
      <c r="E22" s="16"/>
      <c r="F22" s="15"/>
      <c r="G22" s="16"/>
      <c r="H22" s="16"/>
      <c r="I22" s="16"/>
      <c r="J22" s="31"/>
      <c r="K22" s="15"/>
      <c r="L22" s="15"/>
      <c r="M22" s="16"/>
      <c r="N22" s="15"/>
      <c r="O22" s="16"/>
      <c r="P22" s="16"/>
      <c r="Q22" s="16"/>
      <c r="R22" s="31"/>
      <c r="S22" s="15"/>
      <c r="T22" s="15"/>
      <c r="U22" s="16"/>
      <c r="V22" s="15"/>
      <c r="W22" s="16"/>
      <c r="X22" s="16"/>
      <c r="Y22" s="16"/>
      <c r="Z22" s="31"/>
      <c r="AA22" s="15"/>
      <c r="AB22" s="15"/>
      <c r="AC22" s="16"/>
      <c r="AD22" s="15"/>
      <c r="AE22" s="16"/>
      <c r="AF22" s="16"/>
      <c r="AG22" s="16"/>
      <c r="AH22" s="31"/>
      <c r="AI22" s="15"/>
      <c r="AJ22" s="15"/>
      <c r="AK22" s="16"/>
      <c r="AL22" s="15"/>
      <c r="AM22" s="16"/>
      <c r="AN22" s="16"/>
      <c r="AO22" s="16"/>
      <c r="AP22" s="31"/>
      <c r="AQ22" s="15"/>
      <c r="AR22" s="15"/>
      <c r="AS22" s="16"/>
      <c r="AT22" s="15"/>
      <c r="AU22" s="16"/>
      <c r="AV22" s="16"/>
      <c r="AW22" s="16"/>
      <c r="AX22" s="31"/>
      <c r="AY22" s="15"/>
      <c r="AZ22" s="15"/>
      <c r="BA22" s="16"/>
      <c r="BB22" s="15"/>
      <c r="BC22" s="16"/>
      <c r="BD22" s="16"/>
      <c r="BE22" s="16"/>
      <c r="BF22" s="31"/>
      <c r="BG22" s="15"/>
      <c r="BH22" s="15"/>
      <c r="BI22" s="16"/>
      <c r="BJ22" s="15"/>
      <c r="BK22" s="16"/>
      <c r="BL22" s="16"/>
      <c r="BM22" s="16"/>
      <c r="BN22" s="31"/>
      <c r="BO22" s="15"/>
      <c r="BP22" s="15"/>
      <c r="BQ22" s="16"/>
      <c r="BR22" s="15"/>
      <c r="BS22" s="16"/>
      <c r="BT22" s="16"/>
      <c r="BU22" s="16"/>
      <c r="BV22" s="31"/>
      <c r="BW22" s="15"/>
      <c r="BX22" s="15"/>
      <c r="BY22" s="16"/>
      <c r="BZ22" s="15"/>
      <c r="CA22" s="16"/>
      <c r="CB22" s="16"/>
      <c r="CC22" s="16"/>
      <c r="CD22" s="31"/>
      <c r="CE22" s="15"/>
      <c r="CF22" s="15"/>
      <c r="CG22" s="16"/>
      <c r="CH22" s="15"/>
      <c r="CI22" s="16"/>
      <c r="CJ22" s="16"/>
      <c r="CK22" s="16"/>
      <c r="CL22" s="31"/>
      <c r="CM22" s="15"/>
      <c r="CN22" s="15"/>
      <c r="CO22" s="16"/>
      <c r="CP22" s="15"/>
      <c r="CQ22" s="16"/>
      <c r="CR22" s="16"/>
      <c r="CS22" s="16"/>
      <c r="CT22" s="31"/>
      <c r="CU22" s="15"/>
      <c r="CV22" s="15"/>
      <c r="CW22" s="16"/>
      <c r="CX22" s="15"/>
      <c r="CY22" s="16"/>
      <c r="CZ22" s="16"/>
      <c r="DA22" s="16"/>
    </row>
    <row r="23" spans="1:105" ht="12.75">
      <c r="A23" s="19" t="s">
        <v>34</v>
      </c>
      <c r="B23" s="31">
        <v>4049348</v>
      </c>
      <c r="C23" s="15">
        <v>3027404</v>
      </c>
      <c r="D23" s="15">
        <v>5970470</v>
      </c>
      <c r="E23" s="16">
        <v>13047222</v>
      </c>
      <c r="F23" s="15">
        <v>31358.38</v>
      </c>
      <c r="G23" s="16">
        <v>30664.57</v>
      </c>
      <c r="H23" s="16">
        <v>30873</v>
      </c>
      <c r="I23" s="16">
        <v>3977</v>
      </c>
      <c r="J23" s="31">
        <v>4016968</v>
      </c>
      <c r="K23" s="15">
        <v>3587357</v>
      </c>
      <c r="L23" s="15">
        <v>5374233</v>
      </c>
      <c r="M23" s="16">
        <v>12978558</v>
      </c>
      <c r="N23" s="15">
        <v>32140.93</v>
      </c>
      <c r="O23" s="16">
        <v>31869.39</v>
      </c>
      <c r="P23" s="16">
        <v>32079</v>
      </c>
      <c r="Q23" s="16">
        <v>4038</v>
      </c>
      <c r="R23" s="31">
        <v>4295278</v>
      </c>
      <c r="S23" s="15">
        <v>3155961</v>
      </c>
      <c r="T23" s="15">
        <v>5708961</v>
      </c>
      <c r="U23" s="16">
        <v>13160200</v>
      </c>
      <c r="V23" s="15">
        <v>33252.81</v>
      </c>
      <c r="W23" s="16">
        <v>33083</v>
      </c>
      <c r="X23" s="16">
        <v>33234</v>
      </c>
      <c r="Y23" s="16">
        <v>4144</v>
      </c>
      <c r="Z23" s="31">
        <v>4747503</v>
      </c>
      <c r="AA23" s="15">
        <v>2873902</v>
      </c>
      <c r="AB23" s="15">
        <v>6992183</v>
      </c>
      <c r="AC23" s="16">
        <v>14613588</v>
      </c>
      <c r="AD23" s="15">
        <v>36076.92</v>
      </c>
      <c r="AE23" s="16">
        <v>35693.08</v>
      </c>
      <c r="AF23" s="16">
        <v>35695</v>
      </c>
      <c r="AG23" s="16">
        <v>4656</v>
      </c>
      <c r="AH23" s="31">
        <v>4512523</v>
      </c>
      <c r="AI23" s="15">
        <v>2171850</v>
      </c>
      <c r="AJ23" s="15">
        <v>7126023</v>
      </c>
      <c r="AK23" s="16">
        <v>13810396</v>
      </c>
      <c r="AL23" s="15">
        <v>36285.3</v>
      </c>
      <c r="AM23" s="16">
        <v>35620.98</v>
      </c>
      <c r="AN23" s="16">
        <v>36171</v>
      </c>
      <c r="AO23" s="16">
        <v>4846</v>
      </c>
      <c r="AP23" s="31">
        <v>4827162</v>
      </c>
      <c r="AQ23" s="15">
        <v>2358816</v>
      </c>
      <c r="AR23" s="15">
        <v>7572712</v>
      </c>
      <c r="AS23" s="16">
        <v>14758690</v>
      </c>
      <c r="AT23" s="15">
        <v>38352.63</v>
      </c>
      <c r="AU23" s="16">
        <v>37388.03</v>
      </c>
      <c r="AV23" s="16">
        <v>38105</v>
      </c>
      <c r="AW23" s="16">
        <v>5286</v>
      </c>
      <c r="AX23" s="31">
        <v>5669603</v>
      </c>
      <c r="AY23" s="15">
        <v>2757770</v>
      </c>
      <c r="AZ23" s="15">
        <v>8543125</v>
      </c>
      <c r="BA23" s="16">
        <v>16970498</v>
      </c>
      <c r="BB23" s="15">
        <v>44696.77</v>
      </c>
      <c r="BC23" s="16">
        <v>43461</v>
      </c>
      <c r="BD23" s="16">
        <v>43561</v>
      </c>
      <c r="BE23" s="16">
        <v>5497</v>
      </c>
      <c r="BF23" s="31">
        <v>5899672</v>
      </c>
      <c r="BG23" s="15">
        <v>2853689</v>
      </c>
      <c r="BH23" s="15">
        <v>8810033</v>
      </c>
      <c r="BI23" s="16">
        <v>17563394</v>
      </c>
      <c r="BJ23" s="15">
        <v>42309.54</v>
      </c>
      <c r="BK23" s="16">
        <v>66794</v>
      </c>
      <c r="BL23" s="16">
        <v>68082</v>
      </c>
      <c r="BM23" s="16">
        <v>11215</v>
      </c>
      <c r="BN23" s="31">
        <v>2812763</v>
      </c>
      <c r="BO23" s="15">
        <v>1029256</v>
      </c>
      <c r="BP23" s="15">
        <v>5379855</v>
      </c>
      <c r="BQ23" s="16">
        <v>9221874</v>
      </c>
      <c r="BR23" s="15">
        <v>23088.22</v>
      </c>
      <c r="BS23" s="16">
        <v>21004</v>
      </c>
      <c r="BT23" s="16">
        <v>21038</v>
      </c>
      <c r="BU23" s="16">
        <v>57</v>
      </c>
      <c r="BV23" s="31">
        <v>5426762</v>
      </c>
      <c r="BW23" s="15">
        <v>2639258</v>
      </c>
      <c r="BX23" s="15">
        <v>8580776</v>
      </c>
      <c r="BY23" s="16">
        <v>16646796</v>
      </c>
      <c r="BZ23" s="15">
        <v>51189.98</v>
      </c>
      <c r="CA23" s="16">
        <v>42766</v>
      </c>
      <c r="CB23" s="16">
        <v>48820</v>
      </c>
      <c r="CC23" s="16">
        <v>5474</v>
      </c>
      <c r="CD23" s="31">
        <v>5056512</v>
      </c>
      <c r="CE23" s="15">
        <v>2368538</v>
      </c>
      <c r="CF23" s="15">
        <v>8591656</v>
      </c>
      <c r="CG23" s="16">
        <v>16016706</v>
      </c>
      <c r="CH23" s="15">
        <v>37761.12</v>
      </c>
      <c r="CI23" s="16">
        <v>39918.72</v>
      </c>
      <c r="CJ23" s="16">
        <v>39595.93126141517</v>
      </c>
      <c r="CK23" s="16">
        <v>4556.343623057589</v>
      </c>
      <c r="CL23" s="31">
        <v>5152681</v>
      </c>
      <c r="CM23" s="15">
        <v>3279001</v>
      </c>
      <c r="CN23" s="15">
        <v>8162368</v>
      </c>
      <c r="CO23" s="16">
        <v>16594050</v>
      </c>
      <c r="CP23" s="15">
        <v>39514.32</v>
      </c>
      <c r="CQ23" s="16">
        <v>39028.89</v>
      </c>
      <c r="CR23" s="16">
        <v>40349</v>
      </c>
      <c r="CS23" s="16">
        <v>4643</v>
      </c>
      <c r="CT23" s="31">
        <v>56466775</v>
      </c>
      <c r="CU23" s="15">
        <v>32102802</v>
      </c>
      <c r="CV23" s="15">
        <v>86812395</v>
      </c>
      <c r="CW23" s="16">
        <v>175381972</v>
      </c>
      <c r="CX23" s="15">
        <v>446026.92</v>
      </c>
      <c r="CY23" s="16">
        <v>457291.66</v>
      </c>
      <c r="CZ23" s="16">
        <v>467602.9312614152</v>
      </c>
      <c r="DA23" s="16">
        <v>58389.34362305759</v>
      </c>
    </row>
    <row r="24" spans="1:105" ht="12.75">
      <c r="A24" s="19" t="s">
        <v>35</v>
      </c>
      <c r="B24" s="31">
        <v>2980942</v>
      </c>
      <c r="C24" s="15">
        <v>2386522</v>
      </c>
      <c r="D24" s="15">
        <v>5066630</v>
      </c>
      <c r="E24" s="16">
        <v>10434094</v>
      </c>
      <c r="F24" s="15">
        <v>23657.73</v>
      </c>
      <c r="G24" s="16">
        <v>24453</v>
      </c>
      <c r="H24" s="16">
        <v>23392</v>
      </c>
      <c r="I24" s="16">
        <v>3920</v>
      </c>
      <c r="J24" s="31">
        <v>3296278</v>
      </c>
      <c r="K24" s="15">
        <v>2707976</v>
      </c>
      <c r="L24" s="15">
        <v>4821560</v>
      </c>
      <c r="M24" s="16">
        <v>10825814</v>
      </c>
      <c r="N24" s="15">
        <v>24689.5</v>
      </c>
      <c r="O24" s="16">
        <v>24911.65</v>
      </c>
      <c r="P24" s="16">
        <v>24498</v>
      </c>
      <c r="Q24" s="16">
        <v>4120</v>
      </c>
      <c r="R24" s="31">
        <v>3271486</v>
      </c>
      <c r="S24" s="15">
        <v>2479356</v>
      </c>
      <c r="T24" s="15">
        <v>4878414</v>
      </c>
      <c r="U24" s="16">
        <v>10629256</v>
      </c>
      <c r="V24" s="15">
        <v>25415.34</v>
      </c>
      <c r="W24" s="16">
        <v>25527</v>
      </c>
      <c r="X24" s="16">
        <v>25132</v>
      </c>
      <c r="Y24" s="16">
        <v>4066</v>
      </c>
      <c r="Z24" s="31">
        <v>3479472</v>
      </c>
      <c r="AA24" s="15">
        <v>2023154</v>
      </c>
      <c r="AB24" s="15">
        <v>5914376</v>
      </c>
      <c r="AC24" s="16">
        <v>11417002</v>
      </c>
      <c r="AD24" s="15">
        <v>25677.15</v>
      </c>
      <c r="AE24" s="16">
        <v>25046.1</v>
      </c>
      <c r="AF24" s="16">
        <v>25513</v>
      </c>
      <c r="AG24" s="16">
        <v>3860</v>
      </c>
      <c r="AH24" s="31">
        <v>3276104</v>
      </c>
      <c r="AI24" s="15">
        <v>1516194</v>
      </c>
      <c r="AJ24" s="15">
        <v>5832606</v>
      </c>
      <c r="AK24" s="16">
        <v>10624904</v>
      </c>
      <c r="AL24" s="15">
        <v>25909.82</v>
      </c>
      <c r="AM24" s="16">
        <v>23651.6</v>
      </c>
      <c r="AN24" s="16">
        <v>25640</v>
      </c>
      <c r="AO24" s="16">
        <v>3878</v>
      </c>
      <c r="AP24" s="31">
        <v>3483051</v>
      </c>
      <c r="AQ24" s="15">
        <v>1634660</v>
      </c>
      <c r="AR24" s="15">
        <v>6148456</v>
      </c>
      <c r="AS24" s="16">
        <v>11266167</v>
      </c>
      <c r="AT24" s="15">
        <v>27102.99</v>
      </c>
      <c r="AU24" s="16">
        <v>25070.65</v>
      </c>
      <c r="AV24" s="16">
        <v>26810</v>
      </c>
      <c r="AW24" s="16">
        <v>4152</v>
      </c>
      <c r="AX24" s="31">
        <v>3748323</v>
      </c>
      <c r="AY24" s="15">
        <v>1769306</v>
      </c>
      <c r="AZ24" s="15">
        <v>6628444</v>
      </c>
      <c r="BA24" s="16">
        <v>12146073</v>
      </c>
      <c r="BB24" s="15">
        <v>28792.75</v>
      </c>
      <c r="BC24" s="16">
        <v>26118</v>
      </c>
      <c r="BD24" s="16">
        <v>27952</v>
      </c>
      <c r="BE24" s="16">
        <v>5329</v>
      </c>
      <c r="BF24" s="31">
        <v>3788111</v>
      </c>
      <c r="BG24" s="15">
        <v>1780782</v>
      </c>
      <c r="BH24" s="15">
        <v>6720918</v>
      </c>
      <c r="BI24" s="16">
        <v>12289811</v>
      </c>
      <c r="BJ24" s="15">
        <v>27353.1</v>
      </c>
      <c r="BK24" s="16">
        <v>25245</v>
      </c>
      <c r="BL24" s="16">
        <v>26692</v>
      </c>
      <c r="BM24" s="16">
        <v>4463</v>
      </c>
      <c r="BN24" s="31">
        <v>3516675</v>
      </c>
      <c r="BO24" s="15">
        <v>1661220</v>
      </c>
      <c r="BP24" s="15">
        <v>6721076</v>
      </c>
      <c r="BQ24" s="16">
        <v>11898971</v>
      </c>
      <c r="BR24" s="15">
        <v>27980.06</v>
      </c>
      <c r="BS24" s="16">
        <v>24601</v>
      </c>
      <c r="BT24" s="16">
        <v>27315</v>
      </c>
      <c r="BU24" s="16">
        <v>3890</v>
      </c>
      <c r="BV24" s="31">
        <v>3375553</v>
      </c>
      <c r="BW24" s="15">
        <v>1563988</v>
      </c>
      <c r="BX24" s="15">
        <v>6256374</v>
      </c>
      <c r="BY24" s="16">
        <v>11195915</v>
      </c>
      <c r="BZ24" s="15">
        <v>26014.68</v>
      </c>
      <c r="CA24" s="16">
        <v>23373</v>
      </c>
      <c r="CB24" s="16">
        <v>25680</v>
      </c>
      <c r="CC24" s="16">
        <v>3555</v>
      </c>
      <c r="CD24" s="31">
        <v>3283477</v>
      </c>
      <c r="CE24" s="15">
        <v>1474776</v>
      </c>
      <c r="CF24" s="15">
        <v>6460042</v>
      </c>
      <c r="CG24" s="16">
        <v>11218295</v>
      </c>
      <c r="CH24" s="15">
        <v>27081.57</v>
      </c>
      <c r="CI24" s="16">
        <v>24084.2</v>
      </c>
      <c r="CJ24" s="16">
        <v>26340</v>
      </c>
      <c r="CK24" s="16">
        <v>5008</v>
      </c>
      <c r="CL24" s="31">
        <v>3671815</v>
      </c>
      <c r="CM24" s="15">
        <v>2317816</v>
      </c>
      <c r="CN24" s="15">
        <v>6516210</v>
      </c>
      <c r="CO24" s="16">
        <v>12505841</v>
      </c>
      <c r="CP24" s="15">
        <v>25312.81</v>
      </c>
      <c r="CQ24" s="16">
        <v>25214.25</v>
      </c>
      <c r="CR24" s="16">
        <v>25136</v>
      </c>
      <c r="CS24" s="16">
        <v>5111</v>
      </c>
      <c r="CT24" s="31">
        <v>41171287</v>
      </c>
      <c r="CU24" s="15">
        <v>23315750</v>
      </c>
      <c r="CV24" s="15">
        <v>71965106</v>
      </c>
      <c r="CW24" s="16">
        <v>136452143</v>
      </c>
      <c r="CX24" s="15">
        <v>314987.5</v>
      </c>
      <c r="CY24" s="16">
        <v>297295.45</v>
      </c>
      <c r="CZ24" s="16">
        <v>310100</v>
      </c>
      <c r="DA24" s="16">
        <v>51352</v>
      </c>
    </row>
    <row r="25" spans="1:105" ht="12.75">
      <c r="A25" s="19" t="s">
        <v>36</v>
      </c>
      <c r="B25" s="31">
        <v>479800</v>
      </c>
      <c r="C25" s="15">
        <v>353000</v>
      </c>
      <c r="D25" s="15">
        <v>675200</v>
      </c>
      <c r="E25" s="16">
        <v>1508000</v>
      </c>
      <c r="F25" s="15">
        <v>3565.2</v>
      </c>
      <c r="G25" s="16">
        <v>3501.8</v>
      </c>
      <c r="H25" s="16">
        <v>3477</v>
      </c>
      <c r="I25" s="16">
        <v>1935</v>
      </c>
      <c r="J25" s="31">
        <v>490000</v>
      </c>
      <c r="K25" s="15">
        <v>331800</v>
      </c>
      <c r="L25" s="15">
        <v>630600</v>
      </c>
      <c r="M25" s="16">
        <v>1452400</v>
      </c>
      <c r="N25" s="15">
        <v>3684</v>
      </c>
      <c r="O25" s="16">
        <v>3572.4</v>
      </c>
      <c r="P25" s="16">
        <v>3629</v>
      </c>
      <c r="Q25" s="16">
        <v>1653</v>
      </c>
      <c r="R25" s="31">
        <v>539200</v>
      </c>
      <c r="S25" s="15">
        <v>348400</v>
      </c>
      <c r="T25" s="15">
        <v>653600</v>
      </c>
      <c r="U25" s="16">
        <v>1541200</v>
      </c>
      <c r="V25" s="15">
        <v>3775.2</v>
      </c>
      <c r="W25" s="16">
        <v>3724</v>
      </c>
      <c r="X25" s="16">
        <v>3713</v>
      </c>
      <c r="Y25" s="16">
        <v>1373</v>
      </c>
      <c r="Z25" s="31">
        <v>546600</v>
      </c>
      <c r="AA25" s="15">
        <v>300000</v>
      </c>
      <c r="AB25" s="15">
        <v>738800</v>
      </c>
      <c r="AC25" s="16">
        <v>1585400</v>
      </c>
      <c r="AD25" s="15">
        <v>3790.4</v>
      </c>
      <c r="AE25" s="16">
        <v>3714.2</v>
      </c>
      <c r="AF25" s="16">
        <v>3790</v>
      </c>
      <c r="AG25" s="16">
        <v>1570</v>
      </c>
      <c r="AH25" s="31">
        <v>555200</v>
      </c>
      <c r="AI25" s="15">
        <v>261600</v>
      </c>
      <c r="AJ25" s="15">
        <v>716200</v>
      </c>
      <c r="AK25" s="16">
        <v>1533000</v>
      </c>
      <c r="AL25" s="15">
        <v>3657.6</v>
      </c>
      <c r="AM25" s="16">
        <v>3665</v>
      </c>
      <c r="AN25" s="16">
        <v>3658</v>
      </c>
      <c r="AO25" s="16">
        <v>1633</v>
      </c>
      <c r="AP25" s="31">
        <v>565600</v>
      </c>
      <c r="AQ25" s="15">
        <v>257800</v>
      </c>
      <c r="AR25" s="15">
        <v>746400</v>
      </c>
      <c r="AS25" s="16">
        <v>1569800</v>
      </c>
      <c r="AT25" s="15">
        <v>3804.4</v>
      </c>
      <c r="AU25" s="16">
        <v>3757.8</v>
      </c>
      <c r="AV25" s="16">
        <v>3804</v>
      </c>
      <c r="AW25" s="16">
        <v>1738</v>
      </c>
      <c r="AX25" s="31">
        <v>409600</v>
      </c>
      <c r="AY25" s="15">
        <v>192000</v>
      </c>
      <c r="AZ25" s="15">
        <v>541200</v>
      </c>
      <c r="BA25" s="16">
        <v>1142800</v>
      </c>
      <c r="BB25" s="15">
        <v>3371.4</v>
      </c>
      <c r="BC25" s="16">
        <v>3225</v>
      </c>
      <c r="BD25" s="16">
        <v>3368</v>
      </c>
      <c r="BE25" s="16">
        <v>1514</v>
      </c>
      <c r="BF25" s="31">
        <v>485200</v>
      </c>
      <c r="BG25" s="15">
        <v>228400</v>
      </c>
      <c r="BH25" s="15">
        <v>569600</v>
      </c>
      <c r="BI25" s="16">
        <v>1283200</v>
      </c>
      <c r="BJ25" s="15">
        <v>5072.6</v>
      </c>
      <c r="BK25" s="16">
        <v>3218</v>
      </c>
      <c r="BL25" s="16">
        <v>4980</v>
      </c>
      <c r="BM25" s="16">
        <v>687</v>
      </c>
      <c r="BN25" s="31">
        <v>374000</v>
      </c>
      <c r="BO25" s="15">
        <v>173000</v>
      </c>
      <c r="BP25" s="15">
        <v>504200</v>
      </c>
      <c r="BQ25" s="16">
        <v>1051200</v>
      </c>
      <c r="BR25" s="15">
        <v>4990.36</v>
      </c>
      <c r="BS25" s="16">
        <v>3046</v>
      </c>
      <c r="BT25" s="16">
        <v>4837</v>
      </c>
      <c r="BU25" s="16">
        <v>642</v>
      </c>
      <c r="BV25" s="31">
        <v>391000</v>
      </c>
      <c r="BW25" s="15">
        <v>184200</v>
      </c>
      <c r="BX25" s="15">
        <v>518600</v>
      </c>
      <c r="BY25" s="16">
        <v>1093800</v>
      </c>
      <c r="BZ25" s="15">
        <v>3303.4</v>
      </c>
      <c r="CA25" s="16">
        <v>3024</v>
      </c>
      <c r="CB25" s="16">
        <v>3155</v>
      </c>
      <c r="CC25" s="16">
        <v>14207</v>
      </c>
      <c r="CD25" s="31">
        <v>221400</v>
      </c>
      <c r="CE25" s="15">
        <v>115200</v>
      </c>
      <c r="CF25" s="15">
        <v>269400</v>
      </c>
      <c r="CG25" s="16">
        <v>606000</v>
      </c>
      <c r="CH25" s="15">
        <v>2022.36</v>
      </c>
      <c r="CI25" s="16">
        <v>2253.8</v>
      </c>
      <c r="CJ25" s="16">
        <v>1850.9324758842445</v>
      </c>
      <c r="CK25" s="16">
        <v>374.6358520900322</v>
      </c>
      <c r="CL25" s="31">
        <v>248800</v>
      </c>
      <c r="CM25" s="15">
        <v>123400</v>
      </c>
      <c r="CN25" s="15">
        <v>287000</v>
      </c>
      <c r="CO25" s="16">
        <v>659200</v>
      </c>
      <c r="CP25" s="15">
        <v>2275.76</v>
      </c>
      <c r="CQ25" s="16">
        <v>1932.8</v>
      </c>
      <c r="CR25" s="16">
        <v>2080</v>
      </c>
      <c r="CS25" s="16">
        <v>421</v>
      </c>
      <c r="CT25" s="31">
        <v>5306400</v>
      </c>
      <c r="CU25" s="15">
        <v>2868800</v>
      </c>
      <c r="CV25" s="15">
        <v>6850800</v>
      </c>
      <c r="CW25" s="16">
        <v>15026000</v>
      </c>
      <c r="CX25" s="15">
        <v>43312.68</v>
      </c>
      <c r="CY25" s="16">
        <v>38634.8</v>
      </c>
      <c r="CZ25" s="16">
        <v>42341.93247588424</v>
      </c>
      <c r="DA25" s="16">
        <v>27747.635852090032</v>
      </c>
    </row>
    <row r="26" spans="1:105" ht="12.75">
      <c r="A26" s="19" t="s">
        <v>37</v>
      </c>
      <c r="B26" s="31">
        <v>3732500</v>
      </c>
      <c r="C26" s="15">
        <v>2741000</v>
      </c>
      <c r="D26" s="15">
        <v>5884200</v>
      </c>
      <c r="E26" s="16">
        <v>12357700</v>
      </c>
      <c r="F26" s="15">
        <v>28249.5</v>
      </c>
      <c r="G26" s="16">
        <v>27742.3</v>
      </c>
      <c r="H26" s="16">
        <v>28208</v>
      </c>
      <c r="I26" s="16">
        <v>6542</v>
      </c>
      <c r="J26" s="31">
        <v>4207700</v>
      </c>
      <c r="K26" s="15">
        <v>3456100</v>
      </c>
      <c r="L26" s="15">
        <v>5544600</v>
      </c>
      <c r="M26" s="16">
        <v>13208400</v>
      </c>
      <c r="N26" s="15">
        <v>31538.2</v>
      </c>
      <c r="O26" s="16">
        <v>31747.2</v>
      </c>
      <c r="P26" s="16">
        <v>31482</v>
      </c>
      <c r="Q26" s="16">
        <v>6576</v>
      </c>
      <c r="R26" s="31">
        <v>4098700</v>
      </c>
      <c r="S26" s="15">
        <v>2997600</v>
      </c>
      <c r="T26" s="15">
        <v>5621300</v>
      </c>
      <c r="U26" s="16">
        <v>12717600</v>
      </c>
      <c r="V26" s="15">
        <v>29850.6</v>
      </c>
      <c r="W26" s="16">
        <v>29780</v>
      </c>
      <c r="X26" s="16">
        <v>29743</v>
      </c>
      <c r="Y26" s="16">
        <v>6197</v>
      </c>
      <c r="Z26" s="31">
        <v>4523400</v>
      </c>
      <c r="AA26" s="15">
        <v>2702800</v>
      </c>
      <c r="AB26" s="15">
        <v>6425700</v>
      </c>
      <c r="AC26" s="16">
        <v>13651900</v>
      </c>
      <c r="AD26" s="15">
        <v>33391.4</v>
      </c>
      <c r="AE26" s="16">
        <v>31660.4</v>
      </c>
      <c r="AF26" s="16">
        <v>32234</v>
      </c>
      <c r="AG26" s="16">
        <v>7106</v>
      </c>
      <c r="AH26" s="31">
        <v>4385200</v>
      </c>
      <c r="AI26" s="15">
        <v>2123700</v>
      </c>
      <c r="AJ26" s="15">
        <v>6977400</v>
      </c>
      <c r="AK26" s="16">
        <v>13486300</v>
      </c>
      <c r="AL26" s="15">
        <v>31488.5</v>
      </c>
      <c r="AM26" s="16">
        <v>31061.1</v>
      </c>
      <c r="AN26" s="16">
        <v>31477</v>
      </c>
      <c r="AO26" s="16">
        <v>7177</v>
      </c>
      <c r="AP26" s="31">
        <v>4193100</v>
      </c>
      <c r="AQ26" s="15">
        <v>2035900</v>
      </c>
      <c r="AR26" s="15">
        <v>6402200</v>
      </c>
      <c r="AS26" s="16">
        <v>12631200</v>
      </c>
      <c r="AT26" s="15">
        <v>29784.2</v>
      </c>
      <c r="AU26" s="16">
        <v>29370.6</v>
      </c>
      <c r="AV26" s="16">
        <v>29598</v>
      </c>
      <c r="AW26" s="16">
        <v>6644</v>
      </c>
      <c r="AX26" s="31">
        <v>4264700</v>
      </c>
      <c r="AY26" s="15">
        <v>2054000</v>
      </c>
      <c r="AZ26" s="15">
        <v>6552500</v>
      </c>
      <c r="BA26" s="16">
        <v>12871200</v>
      </c>
      <c r="BB26" s="15">
        <v>30740.9</v>
      </c>
      <c r="BC26" s="16">
        <v>30075</v>
      </c>
      <c r="BD26" s="16">
        <v>30273</v>
      </c>
      <c r="BE26" s="16">
        <v>6872</v>
      </c>
      <c r="BF26" s="31">
        <v>4664700</v>
      </c>
      <c r="BG26" s="15">
        <v>2256100</v>
      </c>
      <c r="BH26" s="15">
        <v>6909500</v>
      </c>
      <c r="BI26" s="16">
        <v>13830300</v>
      </c>
      <c r="BJ26" s="15">
        <v>30659.8</v>
      </c>
      <c r="BK26" s="16">
        <v>29966</v>
      </c>
      <c r="BL26" s="16">
        <v>30006</v>
      </c>
      <c r="BM26" s="16">
        <v>7173</v>
      </c>
      <c r="BN26" s="31">
        <v>4198700</v>
      </c>
      <c r="BO26" s="15">
        <v>2039300</v>
      </c>
      <c r="BP26" s="15">
        <v>6774700</v>
      </c>
      <c r="BQ26" s="16">
        <v>13012700</v>
      </c>
      <c r="BR26" s="15">
        <v>31002.84</v>
      </c>
      <c r="BS26" s="16">
        <v>29807</v>
      </c>
      <c r="BT26" s="16">
        <v>30969</v>
      </c>
      <c r="BU26" s="16">
        <v>6864</v>
      </c>
      <c r="BV26" s="31">
        <v>3598200</v>
      </c>
      <c r="BW26" s="15">
        <v>1768100</v>
      </c>
      <c r="BX26" s="15">
        <v>5609800</v>
      </c>
      <c r="BY26" s="16">
        <v>10976100</v>
      </c>
      <c r="BZ26" s="15">
        <v>26489.1</v>
      </c>
      <c r="CA26" s="16">
        <v>26178</v>
      </c>
      <c r="CB26" s="16">
        <v>26489</v>
      </c>
      <c r="CC26" s="16">
        <v>5130</v>
      </c>
      <c r="CD26" s="31">
        <v>3208400</v>
      </c>
      <c r="CE26" s="15">
        <v>1551000</v>
      </c>
      <c r="CF26" s="15">
        <v>5364600</v>
      </c>
      <c r="CG26" s="16">
        <v>10124000</v>
      </c>
      <c r="CH26" s="15">
        <v>25787.1</v>
      </c>
      <c r="CI26" s="16">
        <v>43659.7</v>
      </c>
      <c r="CJ26" s="16">
        <v>25112</v>
      </c>
      <c r="CK26" s="16">
        <v>4618</v>
      </c>
      <c r="CL26" s="31">
        <v>3282200</v>
      </c>
      <c r="CM26" s="15">
        <v>1972800</v>
      </c>
      <c r="CN26" s="15">
        <v>5116700</v>
      </c>
      <c r="CO26" s="16">
        <v>10371700</v>
      </c>
      <c r="CP26" s="15">
        <v>24234.14</v>
      </c>
      <c r="CQ26" s="16">
        <v>3577.9</v>
      </c>
      <c r="CR26" s="16">
        <v>23781</v>
      </c>
      <c r="CS26" s="16">
        <v>4415</v>
      </c>
      <c r="CT26" s="31">
        <v>48357500</v>
      </c>
      <c r="CU26" s="15">
        <v>27698400</v>
      </c>
      <c r="CV26" s="15">
        <v>73183200</v>
      </c>
      <c r="CW26" s="16">
        <v>149239100</v>
      </c>
      <c r="CX26" s="15">
        <v>353216.28</v>
      </c>
      <c r="CY26" s="16">
        <v>344625.2</v>
      </c>
      <c r="CZ26" s="16">
        <v>349372</v>
      </c>
      <c r="DA26" s="16">
        <v>75314</v>
      </c>
    </row>
    <row r="27" spans="1:105" ht="12.75">
      <c r="A27" s="19" t="s">
        <v>38</v>
      </c>
      <c r="B27" s="31">
        <v>6388603</v>
      </c>
      <c r="C27" s="15">
        <v>6026796</v>
      </c>
      <c r="D27" s="15">
        <v>12945300</v>
      </c>
      <c r="E27" s="16">
        <v>25360699</v>
      </c>
      <c r="F27" s="15">
        <v>47150.62</v>
      </c>
      <c r="G27" s="16">
        <v>46698.42</v>
      </c>
      <c r="H27" s="16">
        <v>56776</v>
      </c>
      <c r="I27" s="16">
        <v>13949</v>
      </c>
      <c r="J27" s="31">
        <v>5214196</v>
      </c>
      <c r="K27" s="15">
        <v>5099088</v>
      </c>
      <c r="L27" s="15">
        <v>10652451</v>
      </c>
      <c r="M27" s="16">
        <v>20965735</v>
      </c>
      <c r="N27" s="15">
        <v>40052.9</v>
      </c>
      <c r="O27" s="16">
        <v>40228.87</v>
      </c>
      <c r="P27" s="16">
        <v>49548</v>
      </c>
      <c r="Q27" s="16">
        <v>16538</v>
      </c>
      <c r="R27" s="31">
        <v>-3500623</v>
      </c>
      <c r="S27" s="15">
        <v>-3557845</v>
      </c>
      <c r="T27" s="15">
        <v>-7739181</v>
      </c>
      <c r="U27" s="16">
        <v>-14797649</v>
      </c>
      <c r="V27" s="15">
        <v>-23055.93</v>
      </c>
      <c r="W27" s="16">
        <v>0</v>
      </c>
      <c r="X27" s="16">
        <v>0</v>
      </c>
      <c r="Y27" s="16">
        <v>0</v>
      </c>
      <c r="Z27" s="31">
        <v>1585639</v>
      </c>
      <c r="AA27" s="15">
        <v>1104913</v>
      </c>
      <c r="AB27" s="15">
        <v>2910773</v>
      </c>
      <c r="AC27" s="16">
        <v>5601325</v>
      </c>
      <c r="AD27" s="15">
        <v>13754.17</v>
      </c>
      <c r="AE27" s="16">
        <v>14221.32</v>
      </c>
      <c r="AF27" s="16">
        <v>13699</v>
      </c>
      <c r="AG27" s="16">
        <v>3913</v>
      </c>
      <c r="AH27" s="31">
        <v>1438284</v>
      </c>
      <c r="AI27" s="15">
        <v>656887</v>
      </c>
      <c r="AJ27" s="15">
        <v>3143187</v>
      </c>
      <c r="AK27" s="16">
        <v>5238358</v>
      </c>
      <c r="AL27" s="15">
        <v>11756.46</v>
      </c>
      <c r="AM27" s="16">
        <v>10397.89</v>
      </c>
      <c r="AN27" s="16">
        <v>10720</v>
      </c>
      <c r="AO27" s="16">
        <v>2477</v>
      </c>
      <c r="AP27" s="31">
        <v>1380034</v>
      </c>
      <c r="AQ27" s="15">
        <v>626226</v>
      </c>
      <c r="AR27" s="15">
        <v>2944512</v>
      </c>
      <c r="AS27" s="16">
        <v>4950772</v>
      </c>
      <c r="AT27" s="15">
        <v>10957.88</v>
      </c>
      <c r="AU27" s="16">
        <v>10158.14</v>
      </c>
      <c r="AV27" s="16">
        <v>9927</v>
      </c>
      <c r="AW27" s="16">
        <v>2463</v>
      </c>
      <c r="AX27" s="31">
        <v>1496181</v>
      </c>
      <c r="AY27" s="15">
        <v>680768</v>
      </c>
      <c r="AZ27" s="15">
        <v>2882269</v>
      </c>
      <c r="BA27" s="16">
        <v>5059218</v>
      </c>
      <c r="BB27" s="15">
        <v>14746.51</v>
      </c>
      <c r="BC27" s="16">
        <v>9517</v>
      </c>
      <c r="BD27" s="16">
        <v>13727</v>
      </c>
      <c r="BE27" s="16">
        <v>2170</v>
      </c>
      <c r="BF27" s="31">
        <v>1425987</v>
      </c>
      <c r="BG27" s="15">
        <v>667853</v>
      </c>
      <c r="BH27" s="15">
        <v>3027160</v>
      </c>
      <c r="BI27" s="16">
        <v>5121000</v>
      </c>
      <c r="BJ27" s="15">
        <v>10184.33</v>
      </c>
      <c r="BK27" s="16">
        <v>9549</v>
      </c>
      <c r="BL27" s="16">
        <v>9056</v>
      </c>
      <c r="BM27" s="16">
        <v>2474</v>
      </c>
      <c r="BN27" s="31">
        <v>1335021</v>
      </c>
      <c r="BO27" s="15">
        <v>610471</v>
      </c>
      <c r="BP27" s="15">
        <v>2894728</v>
      </c>
      <c r="BQ27" s="16">
        <v>4840220</v>
      </c>
      <c r="BR27" s="15">
        <v>11036.43</v>
      </c>
      <c r="BS27" s="16">
        <v>10253</v>
      </c>
      <c r="BT27" s="16">
        <v>11201</v>
      </c>
      <c r="BU27" s="16">
        <v>2607</v>
      </c>
      <c r="BV27" s="31">
        <v>1405663</v>
      </c>
      <c r="BW27" s="15">
        <v>654216</v>
      </c>
      <c r="BX27" s="15">
        <v>3102116</v>
      </c>
      <c r="BY27" s="16">
        <v>5161995</v>
      </c>
      <c r="BZ27" s="15">
        <v>10842.18</v>
      </c>
      <c r="CA27" s="16">
        <v>9767</v>
      </c>
      <c r="CB27" s="16">
        <v>9857</v>
      </c>
      <c r="CC27" s="16">
        <v>2696</v>
      </c>
      <c r="CD27" s="31">
        <v>1475669</v>
      </c>
      <c r="CE27" s="15">
        <v>693128</v>
      </c>
      <c r="CF27" s="15">
        <v>3507865</v>
      </c>
      <c r="CG27" s="16">
        <v>5676662</v>
      </c>
      <c r="CH27" s="15">
        <v>14180.66</v>
      </c>
      <c r="CI27" s="16">
        <v>12974.57</v>
      </c>
      <c r="CJ27" s="16">
        <v>13857.4625257825</v>
      </c>
      <c r="CK27" s="16">
        <v>3688.601803485794</v>
      </c>
      <c r="CL27" s="31">
        <v>1551440</v>
      </c>
      <c r="CM27" s="15">
        <v>1075789</v>
      </c>
      <c r="CN27" s="15">
        <v>3015450</v>
      </c>
      <c r="CO27" s="16">
        <v>5642679</v>
      </c>
      <c r="CP27" s="15">
        <v>44723.66</v>
      </c>
      <c r="CQ27" s="16">
        <v>14074.04</v>
      </c>
      <c r="CR27" s="16">
        <v>14569</v>
      </c>
      <c r="CS27" s="16">
        <v>3878</v>
      </c>
      <c r="CT27" s="31">
        <v>21196094</v>
      </c>
      <c r="CU27" s="15">
        <v>14338290</v>
      </c>
      <c r="CV27" s="15">
        <v>43286630</v>
      </c>
      <c r="CW27" s="16">
        <v>78821014</v>
      </c>
      <c r="CX27" s="15">
        <v>206329.87</v>
      </c>
      <c r="CY27" s="16">
        <v>187839.25</v>
      </c>
      <c r="CZ27" s="16">
        <v>212937.4625257825</v>
      </c>
      <c r="DA27" s="16">
        <v>56853.60180348579</v>
      </c>
    </row>
    <row r="28" spans="1:105" ht="12.75">
      <c r="A28" s="19" t="s">
        <v>39</v>
      </c>
      <c r="B28" s="31">
        <v>30136586</v>
      </c>
      <c r="C28" s="15">
        <v>23932036</v>
      </c>
      <c r="D28" s="15">
        <v>56091212</v>
      </c>
      <c r="E28" s="16">
        <v>110159834</v>
      </c>
      <c r="F28" s="15">
        <v>188169.6</v>
      </c>
      <c r="G28" s="16">
        <v>192675</v>
      </c>
      <c r="H28" s="16">
        <v>189154</v>
      </c>
      <c r="I28" s="16">
        <v>13246</v>
      </c>
      <c r="J28" s="31">
        <v>22199996</v>
      </c>
      <c r="K28" s="15">
        <v>22614614</v>
      </c>
      <c r="L28" s="15">
        <v>48760309</v>
      </c>
      <c r="M28" s="16">
        <v>93574919</v>
      </c>
      <c r="N28" s="15">
        <v>174403.8</v>
      </c>
      <c r="O28" s="16">
        <v>172291</v>
      </c>
      <c r="P28" s="16">
        <v>177804</v>
      </c>
      <c r="Q28" s="16">
        <v>7677</v>
      </c>
      <c r="R28" s="31">
        <v>-5997193</v>
      </c>
      <c r="S28" s="15">
        <v>-3533810</v>
      </c>
      <c r="T28" s="15">
        <v>-9375515</v>
      </c>
      <c r="U28" s="16">
        <v>-18906518</v>
      </c>
      <c r="V28" s="15">
        <v>-74747.2</v>
      </c>
      <c r="W28" s="16">
        <v>0</v>
      </c>
      <c r="X28" s="16">
        <v>0</v>
      </c>
      <c r="Y28" s="16">
        <v>339</v>
      </c>
      <c r="Z28" s="31">
        <v>17152210</v>
      </c>
      <c r="AA28" s="15">
        <v>10723402</v>
      </c>
      <c r="AB28" s="15">
        <v>41001435</v>
      </c>
      <c r="AC28" s="16">
        <v>68877047</v>
      </c>
      <c r="AD28" s="15">
        <v>97060.2</v>
      </c>
      <c r="AE28" s="16">
        <v>96827</v>
      </c>
      <c r="AF28" s="16">
        <v>96081</v>
      </c>
      <c r="AG28" s="16">
        <v>4584</v>
      </c>
      <c r="AH28" s="31">
        <v>12542608</v>
      </c>
      <c r="AI28" s="15">
        <v>5528239</v>
      </c>
      <c r="AJ28" s="15">
        <v>28580322</v>
      </c>
      <c r="AK28" s="16">
        <v>46651169</v>
      </c>
      <c r="AL28" s="15">
        <v>94257</v>
      </c>
      <c r="AM28" s="16">
        <v>92214</v>
      </c>
      <c r="AN28" s="16">
        <v>94230</v>
      </c>
      <c r="AO28" s="16">
        <v>12974</v>
      </c>
      <c r="AP28" s="31">
        <v>15589531</v>
      </c>
      <c r="AQ28" s="15">
        <v>6938597</v>
      </c>
      <c r="AR28" s="15">
        <v>42341503</v>
      </c>
      <c r="AS28" s="16">
        <v>64869631</v>
      </c>
      <c r="AT28" s="15">
        <v>106743.2</v>
      </c>
      <c r="AU28" s="16">
        <v>95010</v>
      </c>
      <c r="AV28" s="16">
        <v>105557</v>
      </c>
      <c r="AW28" s="16">
        <v>10543</v>
      </c>
      <c r="AX28" s="31">
        <v>16452175</v>
      </c>
      <c r="AY28" s="15">
        <v>7322809</v>
      </c>
      <c r="AZ28" s="15">
        <v>37725095</v>
      </c>
      <c r="BA28" s="16">
        <v>61500079</v>
      </c>
      <c r="BB28" s="15">
        <v>85361.6</v>
      </c>
      <c r="BC28" s="16">
        <v>95948</v>
      </c>
      <c r="BD28" s="16">
        <v>84869</v>
      </c>
      <c r="BE28" s="16">
        <v>16423</v>
      </c>
      <c r="BF28" s="31">
        <v>17225830</v>
      </c>
      <c r="BG28" s="15">
        <v>7626821</v>
      </c>
      <c r="BH28" s="15">
        <v>39219049</v>
      </c>
      <c r="BI28" s="16">
        <v>64071700</v>
      </c>
      <c r="BJ28" s="15">
        <v>96728.8</v>
      </c>
      <c r="BK28" s="16">
        <v>91682</v>
      </c>
      <c r="BL28" s="16">
        <v>95221</v>
      </c>
      <c r="BM28" s="16">
        <v>5691</v>
      </c>
      <c r="BN28" s="31">
        <v>16227399</v>
      </c>
      <c r="BO28" s="15">
        <v>7257778</v>
      </c>
      <c r="BP28" s="15">
        <v>46228976</v>
      </c>
      <c r="BQ28" s="16">
        <v>69714153</v>
      </c>
      <c r="BR28" s="15">
        <v>95913</v>
      </c>
      <c r="BS28" s="16">
        <v>95394</v>
      </c>
      <c r="BT28" s="16">
        <v>95913</v>
      </c>
      <c r="BU28" s="16">
        <v>3833</v>
      </c>
      <c r="BV28" s="31">
        <v>16159681</v>
      </c>
      <c r="BW28" s="15">
        <v>7183436</v>
      </c>
      <c r="BX28" s="15">
        <v>37898338</v>
      </c>
      <c r="BY28" s="16">
        <v>61241455</v>
      </c>
      <c r="BZ28" s="15">
        <v>97592</v>
      </c>
      <c r="CA28" s="16">
        <v>96625</v>
      </c>
      <c r="CB28" s="16">
        <v>97592</v>
      </c>
      <c r="CC28" s="16">
        <v>2251</v>
      </c>
      <c r="CD28" s="31">
        <v>15743077</v>
      </c>
      <c r="CE28" s="15">
        <v>6959923</v>
      </c>
      <c r="CF28" s="15">
        <v>38247854</v>
      </c>
      <c r="CG28" s="16">
        <v>60950854</v>
      </c>
      <c r="CH28" s="15">
        <v>114965.2</v>
      </c>
      <c r="CI28" s="16">
        <v>104572</v>
      </c>
      <c r="CJ28" s="16">
        <v>114946</v>
      </c>
      <c r="CK28" s="16">
        <v>2371</v>
      </c>
      <c r="CL28" s="31">
        <v>16410704</v>
      </c>
      <c r="CM28" s="15">
        <v>12233474</v>
      </c>
      <c r="CN28" s="15">
        <v>37290951</v>
      </c>
      <c r="CO28" s="16">
        <v>65935129</v>
      </c>
      <c r="CP28" s="15">
        <v>96319</v>
      </c>
      <c r="CQ28" s="16">
        <v>97359</v>
      </c>
      <c r="CR28" s="16">
        <v>96319</v>
      </c>
      <c r="CS28" s="16">
        <v>4232</v>
      </c>
      <c r="CT28" s="31">
        <v>189842604</v>
      </c>
      <c r="CU28" s="15">
        <v>114787319</v>
      </c>
      <c r="CV28" s="15">
        <v>444009529</v>
      </c>
      <c r="CW28" s="16">
        <v>748639452</v>
      </c>
      <c r="CX28" s="15">
        <v>1172766.2</v>
      </c>
      <c r="CY28" s="16">
        <v>1230597</v>
      </c>
      <c r="CZ28" s="16">
        <v>1247686</v>
      </c>
      <c r="DA28" s="16">
        <v>84164</v>
      </c>
    </row>
    <row r="29" spans="1:105" ht="12.75">
      <c r="A29" s="19" t="s">
        <v>40</v>
      </c>
      <c r="B29" s="31">
        <v>2620023</v>
      </c>
      <c r="C29" s="15">
        <v>0</v>
      </c>
      <c r="D29" s="15">
        <v>0</v>
      </c>
      <c r="E29" s="16">
        <v>2620023</v>
      </c>
      <c r="F29" s="15">
        <v>8800</v>
      </c>
      <c r="G29" s="16">
        <v>0</v>
      </c>
      <c r="H29" s="16">
        <v>8800</v>
      </c>
      <c r="I29" s="16">
        <v>5950</v>
      </c>
      <c r="J29" s="31">
        <v>3247962</v>
      </c>
      <c r="K29" s="15">
        <v>0</v>
      </c>
      <c r="L29" s="15">
        <v>0</v>
      </c>
      <c r="M29" s="16">
        <v>3247962</v>
      </c>
      <c r="N29" s="15">
        <v>8300</v>
      </c>
      <c r="O29" s="16">
        <v>0</v>
      </c>
      <c r="P29" s="16">
        <v>8300</v>
      </c>
      <c r="Q29" s="16">
        <v>5375</v>
      </c>
      <c r="R29" s="31">
        <v>2982600</v>
      </c>
      <c r="S29" s="15">
        <v>0</v>
      </c>
      <c r="T29" s="15">
        <v>0</v>
      </c>
      <c r="U29" s="16">
        <v>2982600</v>
      </c>
      <c r="V29" s="15">
        <v>8000</v>
      </c>
      <c r="W29" s="16">
        <v>0</v>
      </c>
      <c r="X29" s="16">
        <v>8000</v>
      </c>
      <c r="Y29" s="16">
        <v>5950</v>
      </c>
      <c r="Z29" s="31">
        <v>3129397</v>
      </c>
      <c r="AA29" s="15">
        <v>0</v>
      </c>
      <c r="AB29" s="15">
        <v>0</v>
      </c>
      <c r="AC29" s="16">
        <v>3129397</v>
      </c>
      <c r="AD29" s="15">
        <v>7440</v>
      </c>
      <c r="AE29" s="16">
        <v>0</v>
      </c>
      <c r="AF29" s="16">
        <v>6800</v>
      </c>
      <c r="AG29" s="16">
        <v>5250</v>
      </c>
      <c r="AH29" s="31">
        <v>3206220</v>
      </c>
      <c r="AI29" s="15">
        <v>0</v>
      </c>
      <c r="AJ29" s="15">
        <v>0</v>
      </c>
      <c r="AK29" s="16">
        <v>3206220</v>
      </c>
      <c r="AL29" s="15">
        <v>8900</v>
      </c>
      <c r="AM29" s="16">
        <v>0</v>
      </c>
      <c r="AN29" s="16">
        <v>8900</v>
      </c>
      <c r="AO29" s="16">
        <v>6625</v>
      </c>
      <c r="AP29" s="31">
        <v>2746870</v>
      </c>
      <c r="AQ29" s="15">
        <v>0</v>
      </c>
      <c r="AR29" s="15">
        <v>0</v>
      </c>
      <c r="AS29" s="16">
        <v>2746870</v>
      </c>
      <c r="AT29" s="15">
        <v>8700</v>
      </c>
      <c r="AU29" s="16">
        <v>0</v>
      </c>
      <c r="AV29" s="16">
        <v>11540</v>
      </c>
      <c r="AW29" s="16">
        <v>6775</v>
      </c>
      <c r="AX29" s="31">
        <v>1845440</v>
      </c>
      <c r="AY29" s="15">
        <v>0</v>
      </c>
      <c r="AZ29" s="15">
        <v>0</v>
      </c>
      <c r="BA29" s="16">
        <v>1845440</v>
      </c>
      <c r="BB29" s="15">
        <v>9100</v>
      </c>
      <c r="BC29" s="16">
        <v>0</v>
      </c>
      <c r="BD29" s="16"/>
      <c r="BE29" s="16">
        <v>6375</v>
      </c>
      <c r="BF29" s="31">
        <v>2160480</v>
      </c>
      <c r="BG29" s="15">
        <v>0</v>
      </c>
      <c r="BH29" s="15">
        <v>0</v>
      </c>
      <c r="BI29" s="16">
        <v>2160480</v>
      </c>
      <c r="BJ29" s="15">
        <v>8600</v>
      </c>
      <c r="BK29" s="16">
        <v>0</v>
      </c>
      <c r="BL29" s="16">
        <v>8600</v>
      </c>
      <c r="BM29" s="16">
        <v>6600</v>
      </c>
      <c r="BN29" s="31">
        <v>2398120</v>
      </c>
      <c r="BO29" s="15">
        <v>0</v>
      </c>
      <c r="BP29" s="15">
        <v>0</v>
      </c>
      <c r="BQ29" s="16">
        <v>2398120</v>
      </c>
      <c r="BR29" s="15">
        <v>8600</v>
      </c>
      <c r="BS29" s="16">
        <v>0</v>
      </c>
      <c r="BT29" s="16">
        <v>11100</v>
      </c>
      <c r="BU29" s="16">
        <v>6700</v>
      </c>
      <c r="BV29" s="31">
        <v>2615560</v>
      </c>
      <c r="BW29" s="15">
        <v>0</v>
      </c>
      <c r="BX29" s="15">
        <v>0</v>
      </c>
      <c r="BY29" s="16">
        <v>2615560</v>
      </c>
      <c r="BZ29" s="15">
        <v>7900</v>
      </c>
      <c r="CA29" s="16">
        <v>0</v>
      </c>
      <c r="CB29" s="16">
        <v>10000</v>
      </c>
      <c r="CC29" s="16">
        <v>6175</v>
      </c>
      <c r="CD29" s="31">
        <v>1693520</v>
      </c>
      <c r="CE29" s="15">
        <v>0</v>
      </c>
      <c r="CF29" s="15">
        <v>0</v>
      </c>
      <c r="CG29" s="16">
        <v>1693520</v>
      </c>
      <c r="CH29" s="15">
        <v>8720</v>
      </c>
      <c r="CI29" s="16">
        <v>0</v>
      </c>
      <c r="CJ29" s="16">
        <v>10500</v>
      </c>
      <c r="CK29" s="16">
        <v>7138</v>
      </c>
      <c r="CL29" s="31">
        <v>2008580</v>
      </c>
      <c r="CM29" s="15">
        <v>0</v>
      </c>
      <c r="CN29" s="15">
        <v>0</v>
      </c>
      <c r="CO29" s="16">
        <v>2008580</v>
      </c>
      <c r="CP29" s="15">
        <v>8719</v>
      </c>
      <c r="CQ29" s="16">
        <v>0</v>
      </c>
      <c r="CR29" s="16">
        <v>9239</v>
      </c>
      <c r="CS29" s="16">
        <v>7205</v>
      </c>
      <c r="CT29" s="31">
        <v>30654772</v>
      </c>
      <c r="CU29" s="15">
        <v>0</v>
      </c>
      <c r="CV29" s="15">
        <v>0</v>
      </c>
      <c r="CW29" s="16">
        <v>30654772</v>
      </c>
      <c r="CX29" s="15">
        <v>101779</v>
      </c>
      <c r="CY29" s="16">
        <v>0</v>
      </c>
      <c r="CZ29" s="16">
        <v>101779</v>
      </c>
      <c r="DA29" s="16">
        <v>76118</v>
      </c>
    </row>
    <row r="30" spans="1:105" ht="12.75">
      <c r="A30" s="19" t="s">
        <v>59</v>
      </c>
      <c r="B30" s="31">
        <v>33108</v>
      </c>
      <c r="C30" s="15">
        <v>18933</v>
      </c>
      <c r="D30" s="15">
        <v>39406</v>
      </c>
      <c r="E30" s="16">
        <v>91447</v>
      </c>
      <c r="F30" s="15">
        <v>0</v>
      </c>
      <c r="G30" s="16">
        <v>0</v>
      </c>
      <c r="H30" s="16">
        <v>0</v>
      </c>
      <c r="I30" s="16">
        <v>0</v>
      </c>
      <c r="J30" s="31">
        <v>12038</v>
      </c>
      <c r="K30" s="15">
        <v>5615</v>
      </c>
      <c r="L30" s="15">
        <v>3383</v>
      </c>
      <c r="M30" s="16">
        <v>21036</v>
      </c>
      <c r="N30" s="15">
        <v>0</v>
      </c>
      <c r="O30" s="16">
        <v>0</v>
      </c>
      <c r="P30" s="16">
        <v>0</v>
      </c>
      <c r="Q30" s="16">
        <v>0</v>
      </c>
      <c r="R30" s="31">
        <v>185323</v>
      </c>
      <c r="S30" s="15">
        <v>110982</v>
      </c>
      <c r="T30" s="15">
        <v>736355</v>
      </c>
      <c r="U30" s="16">
        <v>1032660</v>
      </c>
      <c r="V30" s="15">
        <v>0</v>
      </c>
      <c r="W30" s="16">
        <v>0</v>
      </c>
      <c r="X30" s="16">
        <v>0</v>
      </c>
      <c r="Y30" s="16">
        <v>0</v>
      </c>
      <c r="Z30" s="31">
        <v>338961</v>
      </c>
      <c r="AA30" s="15">
        <v>112903</v>
      </c>
      <c r="AB30" s="15">
        <v>685100</v>
      </c>
      <c r="AC30" s="16">
        <v>1136964</v>
      </c>
      <c r="AD30" s="15">
        <v>0</v>
      </c>
      <c r="AE30" s="16">
        <v>0</v>
      </c>
      <c r="AF30" s="16">
        <v>0</v>
      </c>
      <c r="AG30" s="16">
        <v>0</v>
      </c>
      <c r="AH30" s="31">
        <v>408274</v>
      </c>
      <c r="AI30" s="15">
        <v>179586</v>
      </c>
      <c r="AJ30" s="15">
        <v>575343</v>
      </c>
      <c r="AK30" s="16">
        <v>1163203</v>
      </c>
      <c r="AL30" s="15">
        <v>0</v>
      </c>
      <c r="AM30" s="16">
        <v>0</v>
      </c>
      <c r="AN30" s="16">
        <v>0</v>
      </c>
      <c r="AO30" s="16">
        <v>0</v>
      </c>
      <c r="AP30" s="31">
        <v>156664</v>
      </c>
      <c r="AQ30" s="15">
        <v>66579</v>
      </c>
      <c r="AR30" s="15">
        <v>899436</v>
      </c>
      <c r="AS30" s="16">
        <v>1122679</v>
      </c>
      <c r="AT30" s="15">
        <v>0</v>
      </c>
      <c r="AU30" s="16">
        <v>0</v>
      </c>
      <c r="AV30" s="16">
        <v>0</v>
      </c>
      <c r="AW30" s="16">
        <v>0</v>
      </c>
      <c r="AX30" s="31">
        <v>4745</v>
      </c>
      <c r="AY30" s="15">
        <v>432</v>
      </c>
      <c r="AZ30" s="15">
        <v>29023</v>
      </c>
      <c r="BA30" s="16">
        <v>34200</v>
      </c>
      <c r="BB30" s="15">
        <v>0</v>
      </c>
      <c r="BC30" s="16">
        <v>0</v>
      </c>
      <c r="BD30" s="16">
        <v>0</v>
      </c>
      <c r="BE30" s="16">
        <v>0</v>
      </c>
      <c r="BF30" s="31">
        <v>364878</v>
      </c>
      <c r="BG30" s="15">
        <v>205401</v>
      </c>
      <c r="BH30" s="15">
        <v>11985</v>
      </c>
      <c r="BI30" s="16">
        <v>582264</v>
      </c>
      <c r="BJ30" s="15">
        <v>0</v>
      </c>
      <c r="BK30" s="16">
        <v>0</v>
      </c>
      <c r="BL30" s="16">
        <v>0</v>
      </c>
      <c r="BM30" s="16">
        <v>0</v>
      </c>
      <c r="BN30" s="31">
        <v>286533</v>
      </c>
      <c r="BO30" s="15">
        <v>106485</v>
      </c>
      <c r="BP30" s="15">
        <v>19696</v>
      </c>
      <c r="BQ30" s="16">
        <v>412714</v>
      </c>
      <c r="BR30" s="15">
        <v>0</v>
      </c>
      <c r="BS30" s="16">
        <v>0</v>
      </c>
      <c r="BT30" s="16">
        <v>0</v>
      </c>
      <c r="BU30" s="16">
        <v>0</v>
      </c>
      <c r="BV30" s="31">
        <v>2468416</v>
      </c>
      <c r="BW30" s="15">
        <v>1098414</v>
      </c>
      <c r="BX30" s="15">
        <v>932882</v>
      </c>
      <c r="BY30" s="16">
        <v>4499712</v>
      </c>
      <c r="BZ30" s="15">
        <v>0</v>
      </c>
      <c r="CA30" s="16">
        <v>0</v>
      </c>
      <c r="CB30" s="16">
        <v>0</v>
      </c>
      <c r="CC30" s="16">
        <v>0</v>
      </c>
      <c r="CD30" s="31">
        <v>519601</v>
      </c>
      <c r="CE30" s="15">
        <v>206611</v>
      </c>
      <c r="CF30" s="15">
        <v>1082978</v>
      </c>
      <c r="CG30" s="16">
        <v>1809190</v>
      </c>
      <c r="CH30" s="15">
        <v>0</v>
      </c>
      <c r="CI30" s="16">
        <v>0</v>
      </c>
      <c r="CJ30" s="16">
        <v>0</v>
      </c>
      <c r="CK30" s="16">
        <v>0</v>
      </c>
      <c r="CL30" s="31">
        <v>93442</v>
      </c>
      <c r="CM30" s="15">
        <v>107263</v>
      </c>
      <c r="CN30" s="15">
        <v>11399</v>
      </c>
      <c r="CO30" s="16">
        <v>212104</v>
      </c>
      <c r="CP30" s="15">
        <v>0</v>
      </c>
      <c r="CQ30" s="16">
        <v>0</v>
      </c>
      <c r="CR30" s="16">
        <v>0</v>
      </c>
      <c r="CS30" s="16">
        <v>0</v>
      </c>
      <c r="CT30" s="31">
        <v>4871983</v>
      </c>
      <c r="CU30" s="15">
        <v>2219204</v>
      </c>
      <c r="CV30" s="15">
        <v>5026986</v>
      </c>
      <c r="CW30" s="16">
        <v>12118173</v>
      </c>
      <c r="CX30" s="15">
        <v>0</v>
      </c>
      <c r="CY30" s="16">
        <v>0</v>
      </c>
      <c r="CZ30" s="16">
        <v>0</v>
      </c>
      <c r="DA30" s="16">
        <v>0</v>
      </c>
    </row>
    <row r="31" spans="1:105" ht="12.75">
      <c r="A31" s="37" t="s">
        <v>42</v>
      </c>
      <c r="B31" s="34">
        <v>50420910</v>
      </c>
      <c r="C31" s="38">
        <v>38485691</v>
      </c>
      <c r="D31" s="38">
        <v>86672418</v>
      </c>
      <c r="E31" s="38">
        <v>175579019</v>
      </c>
      <c r="F31" s="34">
        <v>330951.03</v>
      </c>
      <c r="G31" s="38">
        <v>325735.09</v>
      </c>
      <c r="H31" s="34">
        <v>340680</v>
      </c>
      <c r="I31" s="39">
        <v>49519</v>
      </c>
      <c r="J31" s="34">
        <v>42685138</v>
      </c>
      <c r="K31" s="38">
        <v>37802550</v>
      </c>
      <c r="L31" s="38">
        <v>75787136</v>
      </c>
      <c r="M31" s="38">
        <v>156274824</v>
      </c>
      <c r="N31" s="34">
        <v>314809.33</v>
      </c>
      <c r="O31" s="38">
        <v>304620.51</v>
      </c>
      <c r="P31" s="34">
        <v>327340</v>
      </c>
      <c r="Q31" s="39">
        <v>45977</v>
      </c>
      <c r="R31" s="34">
        <v>5874771</v>
      </c>
      <c r="S31" s="38">
        <v>2000644</v>
      </c>
      <c r="T31" s="38">
        <v>483934</v>
      </c>
      <c r="U31" s="38">
        <v>8359349</v>
      </c>
      <c r="V31" s="34">
        <v>2490.8199999999924</v>
      </c>
      <c r="W31" s="38">
        <v>92114</v>
      </c>
      <c r="X31" s="34">
        <v>99822</v>
      </c>
      <c r="Y31" s="39">
        <v>22069</v>
      </c>
      <c r="Z31" s="34">
        <v>35503182</v>
      </c>
      <c r="AA31" s="38">
        <v>19841074</v>
      </c>
      <c r="AB31" s="38">
        <v>64668367</v>
      </c>
      <c r="AC31" s="38">
        <v>120012623</v>
      </c>
      <c r="AD31" s="34">
        <v>217190.24</v>
      </c>
      <c r="AE31" s="38">
        <v>207162.1</v>
      </c>
      <c r="AF31" s="34">
        <v>213812</v>
      </c>
      <c r="AG31" s="39">
        <v>30939</v>
      </c>
      <c r="AH31" s="34">
        <v>30324413</v>
      </c>
      <c r="AI31" s="38">
        <v>12438056</v>
      </c>
      <c r="AJ31" s="38">
        <v>52951081</v>
      </c>
      <c r="AK31" s="38">
        <v>95713550</v>
      </c>
      <c r="AL31" s="34">
        <v>212254.68</v>
      </c>
      <c r="AM31" s="38">
        <v>196610.57</v>
      </c>
      <c r="AN31" s="34">
        <v>210796</v>
      </c>
      <c r="AO31" s="39">
        <v>39610</v>
      </c>
      <c r="AP31" s="34">
        <v>32942012</v>
      </c>
      <c r="AQ31" s="38">
        <v>13918578</v>
      </c>
      <c r="AR31" s="38">
        <v>67055219</v>
      </c>
      <c r="AS31" s="38">
        <v>113915809</v>
      </c>
      <c r="AT31" s="34">
        <v>225445.3</v>
      </c>
      <c r="AU31" s="38">
        <v>200755.22</v>
      </c>
      <c r="AV31" s="34">
        <v>225341</v>
      </c>
      <c r="AW31" s="39">
        <v>37601</v>
      </c>
      <c r="AX31" s="34">
        <v>33890767</v>
      </c>
      <c r="AY31" s="38">
        <v>14777085</v>
      </c>
      <c r="AZ31" s="38">
        <v>62901656</v>
      </c>
      <c r="BA31" s="38">
        <v>111569508</v>
      </c>
      <c r="BB31" s="34">
        <v>216809.93</v>
      </c>
      <c r="BC31" s="38">
        <v>208344</v>
      </c>
      <c r="BD31" s="34">
        <v>203750</v>
      </c>
      <c r="BE31" s="39">
        <v>44180</v>
      </c>
      <c r="BF31" s="34">
        <v>36014858</v>
      </c>
      <c r="BG31" s="38">
        <v>15619046</v>
      </c>
      <c r="BH31" s="38">
        <v>65268245</v>
      </c>
      <c r="BI31" s="38">
        <v>116902149</v>
      </c>
      <c r="BJ31" s="34">
        <v>220908.17</v>
      </c>
      <c r="BK31" s="38">
        <v>226454</v>
      </c>
      <c r="BL31" s="34">
        <v>242637</v>
      </c>
      <c r="BM31" s="39">
        <v>38303</v>
      </c>
      <c r="BN31" s="34">
        <v>31149211</v>
      </c>
      <c r="BO31" s="38">
        <v>12877510</v>
      </c>
      <c r="BP31" s="38">
        <v>68523231</v>
      </c>
      <c r="BQ31" s="38">
        <v>112549952</v>
      </c>
      <c r="BR31" s="34">
        <v>202610.91</v>
      </c>
      <c r="BS31" s="38">
        <v>184105</v>
      </c>
      <c r="BT31" s="34">
        <v>202373</v>
      </c>
      <c r="BU31" s="39">
        <v>24593</v>
      </c>
      <c r="BV31" s="34">
        <v>35440835</v>
      </c>
      <c r="BW31" s="38">
        <v>15091612</v>
      </c>
      <c r="BX31" s="38">
        <v>62898886</v>
      </c>
      <c r="BY31" s="38">
        <v>113431333</v>
      </c>
      <c r="BZ31" s="34">
        <v>223331.34</v>
      </c>
      <c r="CA31" s="38">
        <v>201733</v>
      </c>
      <c r="CB31" s="34">
        <v>221593</v>
      </c>
      <c r="CC31" s="39">
        <v>39488</v>
      </c>
      <c r="CD31" s="34">
        <v>31201656</v>
      </c>
      <c r="CE31" s="38">
        <v>13369176</v>
      </c>
      <c r="CF31" s="38">
        <v>63524395</v>
      </c>
      <c r="CG31" s="38">
        <v>108095227</v>
      </c>
      <c r="CH31" s="34">
        <v>230518.01</v>
      </c>
      <c r="CI31" s="38">
        <v>227462.99</v>
      </c>
      <c r="CJ31" s="34">
        <v>232202.32626308192</v>
      </c>
      <c r="CK31" s="39">
        <v>27754.581278633417</v>
      </c>
      <c r="CL31" s="34">
        <v>32419662</v>
      </c>
      <c r="CM31" s="38">
        <v>21109543</v>
      </c>
      <c r="CN31" s="38">
        <v>60400078</v>
      </c>
      <c r="CO31" s="38">
        <v>113929283</v>
      </c>
      <c r="CP31" s="34">
        <v>241098.69</v>
      </c>
      <c r="CQ31" s="38">
        <v>181186.88</v>
      </c>
      <c r="CR31" s="34">
        <v>211473</v>
      </c>
      <c r="CS31" s="39">
        <v>29905</v>
      </c>
      <c r="CT31" s="34">
        <v>397867415</v>
      </c>
      <c r="CU31" s="38">
        <v>217330565</v>
      </c>
      <c r="CV31" s="38">
        <v>731134646</v>
      </c>
      <c r="CW31" s="38">
        <v>1346332626</v>
      </c>
      <c r="CX31" s="34">
        <v>2638418.45</v>
      </c>
      <c r="CY31" s="38">
        <v>2556283.36</v>
      </c>
      <c r="CZ31" s="34">
        <v>2731819.3262630817</v>
      </c>
      <c r="DA31" s="39">
        <v>429938.5812786334</v>
      </c>
    </row>
    <row r="32" spans="1:105" ht="12.75">
      <c r="A32" s="19"/>
      <c r="B32" s="31"/>
      <c r="C32" s="15"/>
      <c r="D32" s="15"/>
      <c r="E32" s="16"/>
      <c r="F32" s="15"/>
      <c r="G32" s="16"/>
      <c r="H32" s="16"/>
      <c r="I32" s="16"/>
      <c r="J32" s="31"/>
      <c r="K32" s="15"/>
      <c r="L32" s="15"/>
      <c r="M32" s="16"/>
      <c r="N32" s="15"/>
      <c r="O32" s="16"/>
      <c r="P32" s="16"/>
      <c r="Q32" s="16"/>
      <c r="R32" s="31"/>
      <c r="S32" s="15"/>
      <c r="T32" s="15"/>
      <c r="U32" s="16"/>
      <c r="V32" s="15"/>
      <c r="W32" s="16"/>
      <c r="X32" s="16"/>
      <c r="Y32" s="16"/>
      <c r="Z32" s="31"/>
      <c r="AA32" s="15"/>
      <c r="AB32" s="15"/>
      <c r="AC32" s="16"/>
      <c r="AD32" s="15"/>
      <c r="AE32" s="16"/>
      <c r="AF32" s="16"/>
      <c r="AG32" s="16"/>
      <c r="AH32" s="31"/>
      <c r="AI32" s="15"/>
      <c r="AJ32" s="15"/>
      <c r="AK32" s="16"/>
      <c r="AL32" s="15"/>
      <c r="AM32" s="16"/>
      <c r="AN32" s="16"/>
      <c r="AO32" s="16"/>
      <c r="AP32" s="31"/>
      <c r="AQ32" s="15"/>
      <c r="AR32" s="15"/>
      <c r="AS32" s="16"/>
      <c r="AT32" s="15"/>
      <c r="AU32" s="16"/>
      <c r="AV32" s="16"/>
      <c r="AW32" s="16"/>
      <c r="AX32" s="31"/>
      <c r="AY32" s="15"/>
      <c r="AZ32" s="15"/>
      <c r="BA32" s="16"/>
      <c r="BB32" s="15"/>
      <c r="BC32" s="16"/>
      <c r="BD32" s="16"/>
      <c r="BE32" s="16"/>
      <c r="BF32" s="31"/>
      <c r="BG32" s="15"/>
      <c r="BH32" s="15"/>
      <c r="BI32" s="16"/>
      <c r="BJ32" s="15"/>
      <c r="BK32" s="16"/>
      <c r="BL32" s="16"/>
      <c r="BM32" s="16"/>
      <c r="BN32" s="31"/>
      <c r="BO32" s="15"/>
      <c r="BP32" s="15"/>
      <c r="BQ32" s="16"/>
      <c r="BR32" s="15"/>
      <c r="BS32" s="16"/>
      <c r="BT32" s="16"/>
      <c r="BU32" s="16"/>
      <c r="BV32" s="31"/>
      <c r="BW32" s="15"/>
      <c r="BX32" s="15"/>
      <c r="BY32" s="16"/>
      <c r="BZ32" s="15"/>
      <c r="CA32" s="16"/>
      <c r="CB32" s="16"/>
      <c r="CC32" s="16"/>
      <c r="CD32" s="31"/>
      <c r="CE32" s="15"/>
      <c r="CF32" s="15"/>
      <c r="CG32" s="16"/>
      <c r="CH32" s="15"/>
      <c r="CI32" s="16"/>
      <c r="CJ32" s="16"/>
      <c r="CK32" s="16"/>
      <c r="CL32" s="31"/>
      <c r="CM32" s="15"/>
      <c r="CN32" s="15"/>
      <c r="CO32" s="16"/>
      <c r="CP32" s="15"/>
      <c r="CQ32" s="16"/>
      <c r="CR32" s="16"/>
      <c r="CS32" s="16"/>
      <c r="CT32" s="31"/>
      <c r="CU32" s="15"/>
      <c r="CV32" s="15"/>
      <c r="CW32" s="16"/>
      <c r="CX32" s="15"/>
      <c r="CY32" s="16"/>
      <c r="CZ32" s="16"/>
      <c r="DA32" s="16"/>
    </row>
    <row r="33" spans="1:105" ht="12.75">
      <c r="A33" s="19" t="s">
        <v>43</v>
      </c>
      <c r="B33" s="31">
        <v>18276141</v>
      </c>
      <c r="C33" s="15">
        <v>0</v>
      </c>
      <c r="D33" s="15">
        <v>0</v>
      </c>
      <c r="E33" s="16">
        <v>18276141</v>
      </c>
      <c r="F33" s="15">
        <v>36477.55</v>
      </c>
      <c r="G33" s="16">
        <v>0</v>
      </c>
      <c r="H33" s="16">
        <v>33924</v>
      </c>
      <c r="I33" s="16">
        <v>0</v>
      </c>
      <c r="J33" s="31">
        <v>16597521</v>
      </c>
      <c r="K33" s="15">
        <v>0</v>
      </c>
      <c r="L33" s="15">
        <v>0</v>
      </c>
      <c r="M33" s="16">
        <v>16597521</v>
      </c>
      <c r="N33" s="15">
        <v>36151.15</v>
      </c>
      <c r="O33" s="16">
        <v>0</v>
      </c>
      <c r="P33" s="16">
        <v>32767</v>
      </c>
      <c r="Q33" s="16">
        <v>0</v>
      </c>
      <c r="R33" s="31">
        <v>16988845</v>
      </c>
      <c r="S33" s="15">
        <v>0</v>
      </c>
      <c r="T33" s="15">
        <v>0</v>
      </c>
      <c r="U33" s="16">
        <v>16988845</v>
      </c>
      <c r="V33" s="15">
        <v>36151.15</v>
      </c>
      <c r="W33" s="16">
        <v>0</v>
      </c>
      <c r="X33" s="16">
        <v>32227</v>
      </c>
      <c r="Y33" s="16">
        <v>0</v>
      </c>
      <c r="Z33" s="31">
        <v>16937763</v>
      </c>
      <c r="AA33" s="15">
        <v>0</v>
      </c>
      <c r="AB33" s="15">
        <v>0</v>
      </c>
      <c r="AC33" s="16">
        <v>16937763</v>
      </c>
      <c r="AD33" s="15">
        <v>36151.15</v>
      </c>
      <c r="AE33" s="16">
        <v>0</v>
      </c>
      <c r="AF33" s="16">
        <v>28804</v>
      </c>
      <c r="AG33" s="16">
        <v>0</v>
      </c>
      <c r="AH33" s="31">
        <v>15161450</v>
      </c>
      <c r="AI33" s="15">
        <v>0</v>
      </c>
      <c r="AJ33" s="15">
        <v>0</v>
      </c>
      <c r="AK33" s="16">
        <v>15161450</v>
      </c>
      <c r="AL33" s="15">
        <v>36151.15</v>
      </c>
      <c r="AM33" s="16">
        <v>0</v>
      </c>
      <c r="AN33" s="16">
        <v>27955</v>
      </c>
      <c r="AO33" s="16"/>
      <c r="AP33" s="31">
        <v>16406753</v>
      </c>
      <c r="AQ33" s="15">
        <v>0</v>
      </c>
      <c r="AR33" s="15">
        <v>0</v>
      </c>
      <c r="AS33" s="16">
        <v>16406753</v>
      </c>
      <c r="AT33" s="15">
        <v>36151.15</v>
      </c>
      <c r="AU33" s="16">
        <v>0</v>
      </c>
      <c r="AV33" s="16">
        <v>29641</v>
      </c>
      <c r="AW33" s="16">
        <v>0</v>
      </c>
      <c r="AX33" s="31">
        <v>17062830</v>
      </c>
      <c r="AY33" s="15">
        <v>0</v>
      </c>
      <c r="AZ33" s="15">
        <v>0</v>
      </c>
      <c r="BA33" s="16">
        <v>17062830</v>
      </c>
      <c r="BB33" s="15">
        <v>36151.15</v>
      </c>
      <c r="BC33" s="16">
        <v>0</v>
      </c>
      <c r="BD33" s="16">
        <v>32286</v>
      </c>
      <c r="BE33" s="16">
        <v>0</v>
      </c>
      <c r="BF33" s="31">
        <v>17636237</v>
      </c>
      <c r="BG33" s="15">
        <v>0</v>
      </c>
      <c r="BH33" s="15">
        <v>0</v>
      </c>
      <c r="BI33" s="16">
        <v>17636237</v>
      </c>
      <c r="BJ33" s="15">
        <v>36093.55</v>
      </c>
      <c r="BK33" s="16">
        <v>32327.79</v>
      </c>
      <c r="BL33" s="16">
        <v>0</v>
      </c>
      <c r="BM33" s="16">
        <v>0</v>
      </c>
      <c r="BN33" s="31">
        <v>17429279</v>
      </c>
      <c r="BO33" s="15">
        <v>0</v>
      </c>
      <c r="BP33" s="15">
        <v>0</v>
      </c>
      <c r="BQ33" s="16">
        <v>17429279</v>
      </c>
      <c r="BR33" s="15">
        <v>36093.55</v>
      </c>
      <c r="BS33" s="16">
        <v>0</v>
      </c>
      <c r="BT33" s="16">
        <v>30466</v>
      </c>
      <c r="BU33" s="16">
        <v>0</v>
      </c>
      <c r="BV33" s="31">
        <v>17538163</v>
      </c>
      <c r="BW33" s="15">
        <v>0</v>
      </c>
      <c r="BX33" s="15">
        <v>0</v>
      </c>
      <c r="BY33" s="16">
        <v>17538163</v>
      </c>
      <c r="BZ33" s="15">
        <v>36093.55</v>
      </c>
      <c r="CA33" s="16">
        <v>0</v>
      </c>
      <c r="CB33" s="16">
        <v>31802</v>
      </c>
      <c r="CC33" s="16">
        <v>0</v>
      </c>
      <c r="CD33" s="31">
        <v>18675115</v>
      </c>
      <c r="CE33" s="15">
        <v>0</v>
      </c>
      <c r="CF33" s="15">
        <v>0</v>
      </c>
      <c r="CG33" s="16">
        <v>18675115</v>
      </c>
      <c r="CH33" s="15">
        <v>36093.55</v>
      </c>
      <c r="CI33" s="16">
        <v>0</v>
      </c>
      <c r="CJ33" s="16">
        <v>33356</v>
      </c>
      <c r="CK33" s="16">
        <v>0</v>
      </c>
      <c r="CL33" s="31">
        <v>18304518</v>
      </c>
      <c r="CM33" s="15">
        <v>0</v>
      </c>
      <c r="CN33" s="15">
        <v>0</v>
      </c>
      <c r="CO33" s="16">
        <v>18304518</v>
      </c>
      <c r="CP33" s="15">
        <v>35172.8</v>
      </c>
      <c r="CQ33" s="16">
        <v>0</v>
      </c>
      <c r="CR33" s="16">
        <v>34864</v>
      </c>
      <c r="CS33" s="16">
        <v>0</v>
      </c>
      <c r="CT33" s="31">
        <v>207014615</v>
      </c>
      <c r="CU33" s="15">
        <v>0</v>
      </c>
      <c r="CV33" s="15">
        <v>0</v>
      </c>
      <c r="CW33" s="16">
        <v>207014615</v>
      </c>
      <c r="CX33" s="15">
        <v>432931.45</v>
      </c>
      <c r="CY33" s="16">
        <v>32327.79</v>
      </c>
      <c r="CZ33" s="16">
        <v>348092</v>
      </c>
      <c r="DA33" s="16">
        <v>0</v>
      </c>
    </row>
    <row r="34" spans="1:105" ht="12.75">
      <c r="A34" s="18"/>
      <c r="B34" s="32"/>
      <c r="C34" s="11"/>
      <c r="D34" s="11"/>
      <c r="E34" s="21"/>
      <c r="F34" s="11"/>
      <c r="G34" s="21"/>
      <c r="H34" s="21"/>
      <c r="I34" s="21"/>
      <c r="J34" s="32"/>
      <c r="K34" s="11"/>
      <c r="L34" s="11"/>
      <c r="M34" s="21"/>
      <c r="N34" s="11"/>
      <c r="O34" s="21"/>
      <c r="P34" s="21"/>
      <c r="Q34" s="21"/>
      <c r="R34" s="32"/>
      <c r="S34" s="11"/>
      <c r="T34" s="11"/>
      <c r="U34" s="21"/>
      <c r="V34" s="11"/>
      <c r="W34" s="21"/>
      <c r="X34" s="21"/>
      <c r="Y34" s="21"/>
      <c r="Z34" s="32"/>
      <c r="AA34" s="11"/>
      <c r="AB34" s="11"/>
      <c r="AC34" s="21"/>
      <c r="AD34" s="11"/>
      <c r="AE34" s="21"/>
      <c r="AF34" s="21"/>
      <c r="AG34" s="21"/>
      <c r="AH34" s="32"/>
      <c r="AI34" s="11"/>
      <c r="AJ34" s="11"/>
      <c r="AK34" s="21"/>
      <c r="AL34" s="11"/>
      <c r="AM34" s="21"/>
      <c r="AN34" s="21"/>
      <c r="AO34" s="21"/>
      <c r="AP34" s="32"/>
      <c r="AQ34" s="11"/>
      <c r="AR34" s="11"/>
      <c r="AS34" s="21"/>
      <c r="AT34" s="11"/>
      <c r="AU34" s="21"/>
      <c r="AV34" s="21"/>
      <c r="AW34" s="21"/>
      <c r="AX34" s="32"/>
      <c r="AY34" s="11"/>
      <c r="AZ34" s="11"/>
      <c r="BA34" s="21"/>
      <c r="BB34" s="11"/>
      <c r="BC34" s="21"/>
      <c r="BD34" s="21"/>
      <c r="BE34" s="21"/>
      <c r="BF34" s="32"/>
      <c r="BG34" s="11"/>
      <c r="BH34" s="11"/>
      <c r="BI34" s="21"/>
      <c r="BJ34" s="11"/>
      <c r="BK34" s="21"/>
      <c r="BL34" s="21"/>
      <c r="BM34" s="21"/>
      <c r="BN34" s="32"/>
      <c r="BO34" s="11"/>
      <c r="BP34" s="11"/>
      <c r="BQ34" s="21"/>
      <c r="BR34" s="11"/>
      <c r="BS34" s="21"/>
      <c r="BT34" s="21"/>
      <c r="BU34" s="21"/>
      <c r="BV34" s="32"/>
      <c r="BW34" s="11"/>
      <c r="BX34" s="11"/>
      <c r="BY34" s="21"/>
      <c r="BZ34" s="11"/>
      <c r="CA34" s="21"/>
      <c r="CB34" s="21"/>
      <c r="CC34" s="21"/>
      <c r="CD34" s="32"/>
      <c r="CE34" s="11"/>
      <c r="CF34" s="11"/>
      <c r="CG34" s="21"/>
      <c r="CH34" s="11"/>
      <c r="CI34" s="21"/>
      <c r="CJ34" s="21"/>
      <c r="CK34" s="21"/>
      <c r="CL34" s="32"/>
      <c r="CM34" s="11"/>
      <c r="CN34" s="11"/>
      <c r="CO34" s="21"/>
      <c r="CP34" s="11"/>
      <c r="CQ34" s="21"/>
      <c r="CR34" s="21"/>
      <c r="CS34" s="21"/>
      <c r="CT34" s="32"/>
      <c r="CU34" s="11"/>
      <c r="CV34" s="11"/>
      <c r="CW34" s="21"/>
      <c r="CX34" s="11"/>
      <c r="CY34" s="21"/>
      <c r="CZ34" s="21"/>
      <c r="DA34" s="21"/>
    </row>
    <row r="35" spans="1:105" ht="12.75" customHeight="1">
      <c r="A35" s="36" t="s">
        <v>44</v>
      </c>
      <c r="B35" s="34">
        <v>428131640</v>
      </c>
      <c r="C35" s="38">
        <v>42649023</v>
      </c>
      <c r="D35" s="38">
        <v>98533790</v>
      </c>
      <c r="E35" s="38">
        <v>569314453</v>
      </c>
      <c r="F35" s="34">
        <v>713144.46</v>
      </c>
      <c r="G35" s="38">
        <v>334506.77</v>
      </c>
      <c r="H35" s="34">
        <v>708804</v>
      </c>
      <c r="I35" s="39">
        <v>61535</v>
      </c>
      <c r="J35" s="34">
        <v>419789220</v>
      </c>
      <c r="K35" s="38">
        <v>44137833</v>
      </c>
      <c r="L35" s="38">
        <v>85750831</v>
      </c>
      <c r="M35" s="38">
        <v>549677884</v>
      </c>
      <c r="N35" s="34">
        <v>734682.8</v>
      </c>
      <c r="O35" s="38">
        <v>314591.2</v>
      </c>
      <c r="P35" s="34">
        <v>737461</v>
      </c>
      <c r="Q35" s="39">
        <v>57955</v>
      </c>
      <c r="R35" s="34">
        <v>363478810</v>
      </c>
      <c r="S35" s="38">
        <v>6520878</v>
      </c>
      <c r="T35" s="38">
        <v>9874144</v>
      </c>
      <c r="U35" s="38">
        <v>379873832</v>
      </c>
      <c r="V35" s="34">
        <v>421194.06</v>
      </c>
      <c r="W35" s="38">
        <v>100047</v>
      </c>
      <c r="X35" s="34">
        <v>508509</v>
      </c>
      <c r="Y35" s="39">
        <v>36343</v>
      </c>
      <c r="Z35" s="34">
        <v>399498690</v>
      </c>
      <c r="AA35" s="38">
        <v>23003308</v>
      </c>
      <c r="AB35" s="38">
        <v>74385912</v>
      </c>
      <c r="AC35" s="38">
        <v>496887910</v>
      </c>
      <c r="AD35" s="34">
        <v>653024.3</v>
      </c>
      <c r="AE35" s="38">
        <v>216094.73</v>
      </c>
      <c r="AF35" s="34">
        <v>632272</v>
      </c>
      <c r="AG35" s="39">
        <v>43759</v>
      </c>
      <c r="AH35" s="34">
        <v>367194600</v>
      </c>
      <c r="AI35" s="38">
        <v>14000842</v>
      </c>
      <c r="AJ35" s="38">
        <v>61668409</v>
      </c>
      <c r="AK35" s="38">
        <v>442863851</v>
      </c>
      <c r="AL35" s="34">
        <v>652372.34</v>
      </c>
      <c r="AM35" s="38">
        <v>204022.42</v>
      </c>
      <c r="AN35" s="34">
        <v>628198</v>
      </c>
      <c r="AO35" s="39">
        <v>53251</v>
      </c>
      <c r="AP35" s="34">
        <v>378533253</v>
      </c>
      <c r="AQ35" s="38">
        <v>15425608</v>
      </c>
      <c r="AR35" s="38">
        <v>74937636</v>
      </c>
      <c r="AS35" s="38">
        <v>468896497</v>
      </c>
      <c r="AT35" s="34">
        <v>702821.87</v>
      </c>
      <c r="AU35" s="38">
        <v>208895.68</v>
      </c>
      <c r="AV35" s="34">
        <v>679305</v>
      </c>
      <c r="AW35" s="39">
        <v>50673</v>
      </c>
      <c r="AX35" s="34">
        <v>415581151</v>
      </c>
      <c r="AY35" s="38">
        <v>16630565</v>
      </c>
      <c r="AZ35" s="38">
        <v>70879028</v>
      </c>
      <c r="BA35" s="38">
        <v>503090744</v>
      </c>
      <c r="BB35" s="34">
        <v>713085.77</v>
      </c>
      <c r="BC35" s="38">
        <v>216999</v>
      </c>
      <c r="BD35" s="34">
        <v>672707</v>
      </c>
      <c r="BE35" s="39">
        <v>58252</v>
      </c>
      <c r="BF35" s="34">
        <v>441104999</v>
      </c>
      <c r="BG35" s="38">
        <v>17430079</v>
      </c>
      <c r="BH35" s="38">
        <v>73436768</v>
      </c>
      <c r="BI35" s="38">
        <v>531971846</v>
      </c>
      <c r="BJ35" s="34">
        <v>705845.03</v>
      </c>
      <c r="BK35" s="38">
        <v>267506.79</v>
      </c>
      <c r="BL35" s="34">
        <v>665287</v>
      </c>
      <c r="BM35" s="39">
        <v>51517</v>
      </c>
      <c r="BN35" s="34">
        <v>410606673</v>
      </c>
      <c r="BO35" s="38">
        <v>14496686</v>
      </c>
      <c r="BP35" s="38">
        <v>76623334</v>
      </c>
      <c r="BQ35" s="38">
        <v>501726693</v>
      </c>
      <c r="BR35" s="34">
        <v>705290.66</v>
      </c>
      <c r="BS35" s="38">
        <v>192767</v>
      </c>
      <c r="BT35" s="34">
        <v>674596</v>
      </c>
      <c r="BU35" s="39">
        <v>37696</v>
      </c>
      <c r="BV35" s="34">
        <v>397458121</v>
      </c>
      <c r="BW35" s="38">
        <v>16747149</v>
      </c>
      <c r="BX35" s="38">
        <v>71292336</v>
      </c>
      <c r="BY35" s="38">
        <v>485497606</v>
      </c>
      <c r="BZ35" s="34">
        <v>716255.51</v>
      </c>
      <c r="CA35" s="38">
        <v>213682</v>
      </c>
      <c r="CB35" s="34">
        <v>689839</v>
      </c>
      <c r="CC35" s="39">
        <v>52052</v>
      </c>
      <c r="CD35" s="34">
        <v>389699341</v>
      </c>
      <c r="CE35" s="38">
        <v>15191032</v>
      </c>
      <c r="CF35" s="38">
        <v>73176472</v>
      </c>
      <c r="CG35" s="38">
        <v>478066845</v>
      </c>
      <c r="CH35" s="34">
        <v>667960.25</v>
      </c>
      <c r="CI35" s="38">
        <v>233306.8</v>
      </c>
      <c r="CJ35" s="34">
        <v>650236.326263082</v>
      </c>
      <c r="CK35" s="39">
        <v>39864.58127863341</v>
      </c>
      <c r="CL35" s="34">
        <v>422896790</v>
      </c>
      <c r="CM35" s="38">
        <v>22987246</v>
      </c>
      <c r="CN35" s="38">
        <v>71106554</v>
      </c>
      <c r="CO35" s="38">
        <v>516990590</v>
      </c>
      <c r="CP35" s="34">
        <v>677628.66</v>
      </c>
      <c r="CQ35" s="38">
        <v>190759.6</v>
      </c>
      <c r="CR35" s="34">
        <v>634639</v>
      </c>
      <c r="CS35" s="39">
        <v>42289</v>
      </c>
      <c r="CT35" s="34">
        <v>4833973288</v>
      </c>
      <c r="CU35" s="38">
        <v>249220249</v>
      </c>
      <c r="CV35" s="38">
        <v>841665214</v>
      </c>
      <c r="CW35" s="38">
        <v>5924858751</v>
      </c>
      <c r="CX35" s="34">
        <v>8063305.71</v>
      </c>
      <c r="CY35" s="38">
        <v>2693178.99</v>
      </c>
      <c r="CZ35" s="34">
        <v>7881853.326263081</v>
      </c>
      <c r="DA35" s="39">
        <v>585186.5812786333</v>
      </c>
    </row>
    <row r="36" spans="1:105" ht="12.75">
      <c r="A36" s="20"/>
      <c r="B36" s="33"/>
      <c r="C36" s="13"/>
      <c r="D36" s="13"/>
      <c r="E36" s="22"/>
      <c r="F36" s="13"/>
      <c r="G36" s="22"/>
      <c r="H36" s="22"/>
      <c r="I36" s="22"/>
      <c r="J36" s="33"/>
      <c r="K36" s="13"/>
      <c r="L36" s="13"/>
      <c r="M36" s="22"/>
      <c r="N36" s="13"/>
      <c r="O36" s="22"/>
      <c r="P36" s="22"/>
      <c r="Q36" s="22"/>
      <c r="R36" s="33"/>
      <c r="S36" s="13"/>
      <c r="T36" s="13"/>
      <c r="U36" s="22"/>
      <c r="V36" s="13"/>
      <c r="W36" s="22"/>
      <c r="X36" s="22"/>
      <c r="Y36" s="22"/>
      <c r="Z36" s="33"/>
      <c r="AA36" s="13"/>
      <c r="AB36" s="13"/>
      <c r="AC36" s="22"/>
      <c r="AD36" s="13"/>
      <c r="AE36" s="22"/>
      <c r="AF36" s="22"/>
      <c r="AG36" s="22"/>
      <c r="AH36" s="33"/>
      <c r="AI36" s="13"/>
      <c r="AJ36" s="13"/>
      <c r="AK36" s="22"/>
      <c r="AL36" s="13"/>
      <c r="AM36" s="22"/>
      <c r="AN36" s="22"/>
      <c r="AO36" s="22"/>
      <c r="AP36" s="33"/>
      <c r="AQ36" s="13"/>
      <c r="AR36" s="13"/>
      <c r="AS36" s="22"/>
      <c r="AT36" s="13"/>
      <c r="AU36" s="22"/>
      <c r="AV36" s="22"/>
      <c r="AW36" s="22"/>
      <c r="AX36" s="33"/>
      <c r="AY36" s="13"/>
      <c r="AZ36" s="13"/>
      <c r="BA36" s="22"/>
      <c r="BB36" s="13"/>
      <c r="BC36" s="22"/>
      <c r="BD36" s="22"/>
      <c r="BE36" s="22"/>
      <c r="BF36" s="33"/>
      <c r="BG36" s="13"/>
      <c r="BH36" s="13"/>
      <c r="BI36" s="22"/>
      <c r="BJ36" s="13"/>
      <c r="BK36" s="22"/>
      <c r="BL36" s="22"/>
      <c r="BM36" s="22"/>
      <c r="BN36" s="33"/>
      <c r="BO36" s="13"/>
      <c r="BP36" s="13"/>
      <c r="BQ36" s="22"/>
      <c r="BR36" s="13"/>
      <c r="BS36" s="22"/>
      <c r="BT36" s="22"/>
      <c r="BU36" s="22"/>
      <c r="BV36" s="33"/>
      <c r="BW36" s="13"/>
      <c r="BX36" s="13"/>
      <c r="BY36" s="22"/>
      <c r="BZ36" s="13"/>
      <c r="CA36" s="22"/>
      <c r="CB36" s="22"/>
      <c r="CC36" s="22"/>
      <c r="CD36" s="33"/>
      <c r="CE36" s="13"/>
      <c r="CF36" s="13"/>
      <c r="CG36" s="22"/>
      <c r="CH36" s="13"/>
      <c r="CI36" s="22"/>
      <c r="CJ36" s="22"/>
      <c r="CK36" s="22"/>
      <c r="CL36" s="33"/>
      <c r="CM36" s="13"/>
      <c r="CN36" s="13"/>
      <c r="CO36" s="22"/>
      <c r="CP36" s="13"/>
      <c r="CQ36" s="22"/>
      <c r="CR36" s="22"/>
      <c r="CS36" s="22"/>
      <c r="CT36" s="33"/>
      <c r="CU36" s="13"/>
      <c r="CV36" s="13"/>
      <c r="CW36" s="22"/>
      <c r="CX36" s="13"/>
      <c r="CY36" s="22"/>
      <c r="CZ36" s="22"/>
      <c r="DA36" s="22"/>
    </row>
    <row r="37" spans="1:105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</row>
    <row r="38" spans="2:101" ht="12.75">
      <c r="B38" t="s">
        <v>45</v>
      </c>
      <c r="J38" t="s">
        <v>45</v>
      </c>
      <c r="R38" t="s">
        <v>45</v>
      </c>
      <c r="Z38" t="s">
        <v>45</v>
      </c>
      <c r="AH38" t="s">
        <v>45</v>
      </c>
      <c r="AP38" t="s">
        <v>45</v>
      </c>
      <c r="AX38" t="s">
        <v>45</v>
      </c>
      <c r="BF38" t="s">
        <v>45</v>
      </c>
      <c r="BN38" t="s">
        <v>45</v>
      </c>
      <c r="BV38" t="s">
        <v>45</v>
      </c>
      <c r="CD38" t="s">
        <v>45</v>
      </c>
      <c r="CL38" t="s">
        <v>45</v>
      </c>
      <c r="CT38" t="s">
        <v>45</v>
      </c>
      <c r="CW38" s="1"/>
    </row>
    <row r="39" spans="2:98" ht="12.75">
      <c r="B39" t="s">
        <v>46</v>
      </c>
      <c r="J39" t="s">
        <v>46</v>
      </c>
      <c r="R39" t="s">
        <v>46</v>
      </c>
      <c r="Z39" t="s">
        <v>46</v>
      </c>
      <c r="AH39" t="s">
        <v>46</v>
      </c>
      <c r="AP39" t="s">
        <v>46</v>
      </c>
      <c r="AX39" t="s">
        <v>46</v>
      </c>
      <c r="BF39" t="s">
        <v>46</v>
      </c>
      <c r="BN39" t="s">
        <v>46</v>
      </c>
      <c r="BV39" t="s">
        <v>46</v>
      </c>
      <c r="CD39" t="s">
        <v>46</v>
      </c>
      <c r="CL39" t="s">
        <v>46</v>
      </c>
      <c r="CT39" t="s">
        <v>46</v>
      </c>
    </row>
    <row r="40" spans="1:105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</row>
  </sheetData>
  <printOptions horizontalCentered="1"/>
  <pageMargins left="1.25" right="1.25" top="1" bottom="0.5" header="0.5" footer="0.5"/>
  <pageSetup fitToWidth="13" horizontalDpi="600" verticalDpi="600" orientation="landscape" scale="90" r:id="rId1"/>
  <headerFooter alignWithMargins="0">
    <oddHeader>&amp;C&amp;"Arial,Bold"Central Maine Power Company
1998 Billing Unit Data and Measured kW for Core Rate Class Customers</oddHeader>
  </headerFooter>
  <colBreaks count="12" manualBreakCount="12">
    <brk id="9" max="65535" man="1"/>
    <brk id="17" max="65535" man="1"/>
    <brk id="25" max="65535" man="1"/>
    <brk id="33" max="65535" man="1"/>
    <brk id="41" max="65535" man="1"/>
    <brk id="49" max="65535" man="1"/>
    <brk id="57" max="65535" man="1"/>
    <brk id="65" max="65535" man="1"/>
    <brk id="73" max="65535" man="1"/>
    <brk id="81" max="65535" man="1"/>
    <brk id="89" max="65535" man="1"/>
    <brk id="9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A71"/>
  <sheetViews>
    <sheetView workbookViewId="0" topLeftCell="A1">
      <pane xSplit="1" ySplit="7" topLeftCell="B2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8" sqref="B28"/>
    </sheetView>
  </sheetViews>
  <sheetFormatPr defaultColWidth="9.140625" defaultRowHeight="12.75"/>
  <cols>
    <col min="1" max="1" width="18.140625" style="0" bestFit="1" customWidth="1"/>
    <col min="2" max="5" width="13.28125" style="0" customWidth="1"/>
    <col min="6" max="8" width="10.7109375" style="0" customWidth="1"/>
    <col min="9" max="9" width="7.7109375" style="0" customWidth="1"/>
    <col min="10" max="13" width="13.28125" style="0" customWidth="1"/>
    <col min="14" max="16" width="10.7109375" style="0" customWidth="1"/>
    <col min="17" max="17" width="7.7109375" style="0" customWidth="1"/>
    <col min="18" max="21" width="13.28125" style="0" customWidth="1"/>
    <col min="22" max="24" width="10.7109375" style="0" customWidth="1"/>
    <col min="25" max="25" width="7.7109375" style="0" customWidth="1"/>
    <col min="26" max="29" width="13.28125" style="0" customWidth="1"/>
    <col min="30" max="32" width="10.7109375" style="0" customWidth="1"/>
    <col min="33" max="33" width="7.7109375" style="0" customWidth="1"/>
    <col min="34" max="37" width="13.28125" style="0" customWidth="1"/>
    <col min="38" max="40" width="10.7109375" style="0" customWidth="1"/>
    <col min="41" max="41" width="8.7109375" style="0" bestFit="1" customWidth="1"/>
    <col min="42" max="45" width="13.28125" style="0" customWidth="1"/>
    <col min="46" max="48" width="10.7109375" style="0" customWidth="1"/>
    <col min="49" max="49" width="7.7109375" style="0" customWidth="1"/>
    <col min="50" max="53" width="13.28125" style="0" customWidth="1"/>
    <col min="54" max="56" width="10.7109375" style="0" customWidth="1"/>
    <col min="57" max="57" width="7.7109375" style="0" customWidth="1"/>
    <col min="58" max="61" width="13.28125" style="0" customWidth="1"/>
    <col min="62" max="64" width="10.7109375" style="0" customWidth="1"/>
    <col min="65" max="65" width="7.7109375" style="0" customWidth="1"/>
    <col min="66" max="69" width="13.28125" style="0" customWidth="1"/>
    <col min="70" max="72" width="10.7109375" style="0" customWidth="1"/>
    <col min="73" max="73" width="7.7109375" style="0" customWidth="1"/>
    <col min="74" max="77" width="13.28125" style="0" customWidth="1"/>
    <col min="78" max="80" width="10.7109375" style="0" customWidth="1"/>
    <col min="81" max="81" width="8.7109375" style="0" bestFit="1" customWidth="1"/>
    <col min="82" max="85" width="13.28125" style="0" customWidth="1"/>
    <col min="86" max="88" width="10.7109375" style="0" customWidth="1"/>
    <col min="89" max="89" width="10.140625" style="0" customWidth="1"/>
    <col min="90" max="90" width="13.28125" style="0" customWidth="1"/>
    <col min="91" max="92" width="11.28125" style="0" customWidth="1"/>
    <col min="93" max="93" width="12.28125" style="0" customWidth="1"/>
    <col min="94" max="94" width="8.7109375" style="0" customWidth="1"/>
    <col min="95" max="95" width="9.28125" style="0" customWidth="1"/>
    <col min="97" max="97" width="8.8515625" style="0" customWidth="1"/>
    <col min="98" max="98" width="13.8515625" style="0" bestFit="1" customWidth="1"/>
    <col min="99" max="99" width="12.57421875" style="0" customWidth="1"/>
    <col min="100" max="100" width="13.8515625" style="0" customWidth="1"/>
    <col min="101" max="101" width="14.57421875" style="0" customWidth="1"/>
    <col min="102" max="102" width="11.00390625" style="0" customWidth="1"/>
    <col min="103" max="104" width="10.7109375" style="0" customWidth="1"/>
    <col min="105" max="105" width="12.28125" style="0" customWidth="1"/>
  </cols>
  <sheetData>
    <row r="1" spans="1:104" ht="12.75">
      <c r="A1" s="12"/>
      <c r="B1" s="8" t="s">
        <v>0</v>
      </c>
      <c r="C1" s="8"/>
      <c r="D1" s="8"/>
      <c r="E1" s="8"/>
      <c r="F1" s="8"/>
      <c r="G1" s="8"/>
      <c r="H1" s="8"/>
      <c r="I1" s="8"/>
      <c r="J1" s="8" t="s">
        <v>0</v>
      </c>
      <c r="K1" s="8"/>
      <c r="L1" s="8"/>
      <c r="M1" s="8"/>
      <c r="N1" s="8"/>
      <c r="O1" s="8"/>
      <c r="P1" s="8"/>
      <c r="Q1" s="8"/>
      <c r="R1" s="8" t="s">
        <v>0</v>
      </c>
      <c r="S1" s="8"/>
      <c r="T1" s="8"/>
      <c r="U1" s="8"/>
      <c r="V1" s="8"/>
      <c r="W1" s="8"/>
      <c r="X1" s="8"/>
      <c r="Y1" s="8"/>
      <c r="Z1" s="8" t="s">
        <v>0</v>
      </c>
      <c r="AA1" s="8"/>
      <c r="AB1" s="8"/>
      <c r="AC1" s="8"/>
      <c r="AD1" s="8"/>
      <c r="AE1" s="8"/>
      <c r="AF1" s="8"/>
      <c r="AG1" s="8"/>
      <c r="AH1" s="8" t="s">
        <v>0</v>
      </c>
      <c r="AI1" s="8"/>
      <c r="AJ1" s="8"/>
      <c r="AK1" s="8"/>
      <c r="AL1" s="8"/>
      <c r="AM1" s="8"/>
      <c r="AN1" s="8"/>
      <c r="AO1" s="8"/>
      <c r="AP1" s="8" t="s">
        <v>0</v>
      </c>
      <c r="AQ1" s="8"/>
      <c r="AR1" s="8"/>
      <c r="AS1" s="8"/>
      <c r="AT1" s="8"/>
      <c r="AU1" s="8"/>
      <c r="AV1" s="8"/>
      <c r="AW1" s="8"/>
      <c r="AX1" s="8" t="s">
        <v>0</v>
      </c>
      <c r="AY1" s="8"/>
      <c r="AZ1" s="8"/>
      <c r="BA1" s="8"/>
      <c r="BB1" s="8"/>
      <c r="BC1" s="8"/>
      <c r="BD1" s="8"/>
      <c r="BE1" s="8"/>
      <c r="BF1" s="8" t="s">
        <v>0</v>
      </c>
      <c r="BG1" s="8"/>
      <c r="BH1" s="8"/>
      <c r="BI1" s="8"/>
      <c r="BJ1" s="8"/>
      <c r="BK1" s="8"/>
      <c r="BL1" s="8"/>
      <c r="BM1" s="8"/>
      <c r="BN1" s="8" t="s">
        <v>0</v>
      </c>
      <c r="BO1" s="8"/>
      <c r="BP1" s="8"/>
      <c r="BQ1" s="8"/>
      <c r="BR1" s="8"/>
      <c r="BS1" s="8"/>
      <c r="BT1" s="8"/>
      <c r="BU1" s="8"/>
      <c r="BV1" s="8" t="s">
        <v>0</v>
      </c>
      <c r="BW1" s="8"/>
      <c r="BX1" s="8"/>
      <c r="BY1" s="8"/>
      <c r="BZ1" s="8"/>
      <c r="CA1" s="8"/>
      <c r="CB1" s="8"/>
      <c r="CC1" s="8"/>
      <c r="CD1" s="8" t="s">
        <v>0</v>
      </c>
      <c r="CE1" s="8"/>
      <c r="CF1" s="8"/>
      <c r="CG1" s="8"/>
      <c r="CH1" s="8"/>
      <c r="CI1" s="8"/>
      <c r="CJ1" s="8"/>
      <c r="CK1" s="8"/>
      <c r="CL1" s="8" t="s">
        <v>0</v>
      </c>
      <c r="CM1" s="8"/>
      <c r="CN1" s="8"/>
      <c r="CO1" s="8"/>
      <c r="CP1" s="8"/>
      <c r="CQ1" s="8"/>
      <c r="CR1" s="8"/>
      <c r="CS1" s="8"/>
      <c r="CT1" s="8" t="s">
        <v>0</v>
      </c>
      <c r="CU1" s="8"/>
      <c r="CV1" s="8"/>
      <c r="CW1" s="8"/>
      <c r="CX1" s="8"/>
      <c r="CY1" s="8"/>
      <c r="CZ1" s="8"/>
    </row>
    <row r="2" spans="1:105" ht="12.75">
      <c r="A2" s="12"/>
      <c r="B2" s="8" t="s">
        <v>72</v>
      </c>
      <c r="C2" s="8"/>
      <c r="D2" s="8"/>
      <c r="E2" s="8"/>
      <c r="F2" s="8"/>
      <c r="G2" s="8"/>
      <c r="H2" s="8"/>
      <c r="I2" s="8"/>
      <c r="J2" s="8" t="s">
        <v>72</v>
      </c>
      <c r="K2" s="8"/>
      <c r="L2" s="8"/>
      <c r="M2" s="8"/>
      <c r="N2" s="8"/>
      <c r="O2" s="8"/>
      <c r="P2" s="8"/>
      <c r="Q2" s="8"/>
      <c r="R2" s="8" t="s">
        <v>72</v>
      </c>
      <c r="S2" s="8"/>
      <c r="T2" s="8"/>
      <c r="U2" s="8"/>
      <c r="V2" s="8"/>
      <c r="W2" s="8"/>
      <c r="X2" s="8"/>
      <c r="Y2" s="8"/>
      <c r="Z2" s="8" t="s">
        <v>72</v>
      </c>
      <c r="AA2" s="8"/>
      <c r="AB2" s="8"/>
      <c r="AC2" s="8"/>
      <c r="AD2" s="8"/>
      <c r="AE2" s="8"/>
      <c r="AF2" s="8"/>
      <c r="AG2" s="8"/>
      <c r="AH2" s="8" t="s">
        <v>72</v>
      </c>
      <c r="AI2" s="8"/>
      <c r="AJ2" s="8"/>
      <c r="AK2" s="8"/>
      <c r="AL2" s="8"/>
      <c r="AM2" s="8"/>
      <c r="AN2" s="8"/>
      <c r="AO2" s="8"/>
      <c r="AP2" s="8" t="s">
        <v>72</v>
      </c>
      <c r="AQ2" s="8"/>
      <c r="AR2" s="8"/>
      <c r="AS2" s="8"/>
      <c r="AT2" s="8"/>
      <c r="AU2" s="8"/>
      <c r="AV2" s="8"/>
      <c r="AW2" s="8"/>
      <c r="AX2" s="8" t="s">
        <v>72</v>
      </c>
      <c r="AY2" s="8"/>
      <c r="AZ2" s="8"/>
      <c r="BA2" s="8"/>
      <c r="BB2" s="8"/>
      <c r="BC2" s="8"/>
      <c r="BD2" s="8"/>
      <c r="BE2" s="8"/>
      <c r="BF2" s="8" t="s">
        <v>72</v>
      </c>
      <c r="BG2" s="8"/>
      <c r="BH2" s="8"/>
      <c r="BI2" s="8"/>
      <c r="BJ2" s="8"/>
      <c r="BK2" s="8"/>
      <c r="BL2" s="8"/>
      <c r="BM2" s="8"/>
      <c r="BN2" s="8" t="s">
        <v>72</v>
      </c>
      <c r="BO2" s="8"/>
      <c r="BP2" s="8"/>
      <c r="BQ2" s="8"/>
      <c r="BR2" s="8"/>
      <c r="BS2" s="8"/>
      <c r="BT2" s="8"/>
      <c r="BU2" s="8"/>
      <c r="BV2" s="8" t="s">
        <v>72</v>
      </c>
      <c r="BW2" s="8"/>
      <c r="BX2" s="8"/>
      <c r="BY2" s="8"/>
      <c r="BZ2" s="8"/>
      <c r="CA2" s="8"/>
      <c r="CB2" s="8"/>
      <c r="CC2" s="8"/>
      <c r="CD2" s="8" t="s">
        <v>72</v>
      </c>
      <c r="CE2" s="8"/>
      <c r="CF2" s="8"/>
      <c r="CG2" s="8"/>
      <c r="CH2" s="8"/>
      <c r="CI2" s="8"/>
      <c r="CJ2" s="8"/>
      <c r="CK2" s="8"/>
      <c r="CL2" s="8" t="s">
        <v>72</v>
      </c>
      <c r="CM2" s="8"/>
      <c r="CN2" s="8"/>
      <c r="CO2" s="8"/>
      <c r="CP2" s="8"/>
      <c r="CQ2" s="8"/>
      <c r="CR2" s="8"/>
      <c r="CS2" s="8"/>
      <c r="CT2" s="8" t="s">
        <v>72</v>
      </c>
      <c r="CU2" s="8"/>
      <c r="CV2" s="8"/>
      <c r="CW2" s="8"/>
      <c r="CX2" s="8"/>
      <c r="CY2" s="8"/>
      <c r="CZ2" s="8"/>
      <c r="DA2" s="8"/>
    </row>
    <row r="3" spans="1:103" ht="12.75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</row>
    <row r="4" spans="1:103" ht="12.75">
      <c r="A4" s="12"/>
      <c r="B4" s="14"/>
      <c r="C4" s="14"/>
      <c r="D4" s="14"/>
      <c r="E4" s="14"/>
      <c r="F4" s="14"/>
      <c r="G4" s="14"/>
      <c r="H4" s="14"/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5" ht="12.75">
      <c r="A5" s="26"/>
      <c r="B5" s="30" t="s">
        <v>1</v>
      </c>
      <c r="C5" s="9"/>
      <c r="D5" s="9"/>
      <c r="E5" s="9"/>
      <c r="F5" s="9"/>
      <c r="G5" s="10"/>
      <c r="H5" s="9"/>
      <c r="I5" s="10"/>
      <c r="J5" s="30" t="s">
        <v>2</v>
      </c>
      <c r="K5" s="9"/>
      <c r="L5" s="9"/>
      <c r="M5" s="9"/>
      <c r="N5" s="9"/>
      <c r="O5" s="10"/>
      <c r="P5" s="9"/>
      <c r="Q5" s="10"/>
      <c r="R5" s="30" t="s">
        <v>3</v>
      </c>
      <c r="S5" s="9"/>
      <c r="T5" s="9"/>
      <c r="U5" s="9"/>
      <c r="V5" s="9"/>
      <c r="W5" s="10"/>
      <c r="X5" s="9"/>
      <c r="Y5" s="10"/>
      <c r="Z5" s="30" t="s">
        <v>4</v>
      </c>
      <c r="AA5" s="9"/>
      <c r="AB5" s="9"/>
      <c r="AC5" s="9"/>
      <c r="AD5" s="9"/>
      <c r="AE5" s="10"/>
      <c r="AF5" s="9"/>
      <c r="AG5" s="10"/>
      <c r="AH5" s="30" t="s">
        <v>5</v>
      </c>
      <c r="AI5" s="9"/>
      <c r="AJ5" s="9"/>
      <c r="AK5" s="9"/>
      <c r="AL5" s="9"/>
      <c r="AM5" s="10"/>
      <c r="AN5" s="9"/>
      <c r="AO5" s="10"/>
      <c r="AP5" s="30" t="s">
        <v>6</v>
      </c>
      <c r="AQ5" s="9"/>
      <c r="AR5" s="9"/>
      <c r="AS5" s="9"/>
      <c r="AT5" s="9"/>
      <c r="AU5" s="10"/>
      <c r="AV5" s="9"/>
      <c r="AW5" s="10"/>
      <c r="AX5" s="30" t="s">
        <v>7</v>
      </c>
      <c r="AY5" s="9"/>
      <c r="AZ5" s="9"/>
      <c r="BA5" s="9"/>
      <c r="BB5" s="9"/>
      <c r="BC5" s="10"/>
      <c r="BD5" s="9"/>
      <c r="BE5" s="10"/>
      <c r="BF5" s="30" t="s">
        <v>8</v>
      </c>
      <c r="BG5" s="9"/>
      <c r="BH5" s="9"/>
      <c r="BI5" s="9"/>
      <c r="BJ5" s="9"/>
      <c r="BK5" s="10"/>
      <c r="BL5" s="9"/>
      <c r="BM5" s="10"/>
      <c r="BN5" s="30" t="s">
        <v>9</v>
      </c>
      <c r="BO5" s="9"/>
      <c r="BP5" s="9"/>
      <c r="BQ5" s="9"/>
      <c r="BR5" s="9"/>
      <c r="BS5" s="10"/>
      <c r="BT5" s="9"/>
      <c r="BU5" s="10"/>
      <c r="BV5" s="30" t="s">
        <v>10</v>
      </c>
      <c r="BW5" s="9"/>
      <c r="BX5" s="9"/>
      <c r="BY5" s="9"/>
      <c r="BZ5" s="9"/>
      <c r="CA5" s="10"/>
      <c r="CB5" s="9"/>
      <c r="CC5" s="10"/>
      <c r="CD5" s="30" t="s">
        <v>11</v>
      </c>
      <c r="CE5" s="9"/>
      <c r="CF5" s="9"/>
      <c r="CG5" s="9"/>
      <c r="CH5" s="9"/>
      <c r="CI5" s="10"/>
      <c r="CJ5" s="9"/>
      <c r="CK5" s="10"/>
      <c r="CL5" s="30" t="s">
        <v>12</v>
      </c>
      <c r="CM5" s="9"/>
      <c r="CN5" s="9"/>
      <c r="CO5" s="9"/>
      <c r="CP5" s="9"/>
      <c r="CQ5" s="10"/>
      <c r="CR5" s="9"/>
      <c r="CS5" s="10"/>
      <c r="CT5" s="30" t="s">
        <v>13</v>
      </c>
      <c r="CU5" s="9"/>
      <c r="CV5" s="9"/>
      <c r="CW5" s="9"/>
      <c r="CX5" s="9"/>
      <c r="CY5" s="10"/>
      <c r="CZ5" s="9"/>
      <c r="DA5" s="10"/>
    </row>
    <row r="6" spans="1:105" ht="12.75">
      <c r="A6" s="17"/>
      <c r="B6" s="2" t="s">
        <v>14</v>
      </c>
      <c r="C6" s="3"/>
      <c r="D6" s="3"/>
      <c r="E6" s="4"/>
      <c r="F6" s="3" t="s">
        <v>15</v>
      </c>
      <c r="G6" s="4"/>
      <c r="H6" s="4" t="s">
        <v>16</v>
      </c>
      <c r="I6" s="7"/>
      <c r="J6" s="2" t="s">
        <v>14</v>
      </c>
      <c r="K6" s="3"/>
      <c r="L6" s="3"/>
      <c r="M6" s="4"/>
      <c r="N6" s="3" t="s">
        <v>15</v>
      </c>
      <c r="O6" s="4"/>
      <c r="P6" s="4" t="s">
        <v>16</v>
      </c>
      <c r="Q6" s="7"/>
      <c r="R6" s="2" t="s">
        <v>14</v>
      </c>
      <c r="S6" s="3"/>
      <c r="T6" s="3"/>
      <c r="U6" s="4"/>
      <c r="V6" s="3" t="s">
        <v>15</v>
      </c>
      <c r="W6" s="4"/>
      <c r="X6" s="4" t="s">
        <v>16</v>
      </c>
      <c r="Y6" s="7"/>
      <c r="Z6" s="2" t="s">
        <v>14</v>
      </c>
      <c r="AA6" s="3"/>
      <c r="AB6" s="3"/>
      <c r="AC6" s="4"/>
      <c r="AD6" s="3" t="s">
        <v>15</v>
      </c>
      <c r="AE6" s="4"/>
      <c r="AF6" s="4" t="s">
        <v>16</v>
      </c>
      <c r="AG6" s="7"/>
      <c r="AH6" s="2" t="s">
        <v>14</v>
      </c>
      <c r="AI6" s="3"/>
      <c r="AJ6" s="3"/>
      <c r="AK6" s="4"/>
      <c r="AL6" s="3" t="s">
        <v>15</v>
      </c>
      <c r="AM6" s="4"/>
      <c r="AN6" s="4" t="s">
        <v>16</v>
      </c>
      <c r="AO6" s="7"/>
      <c r="AP6" s="2" t="s">
        <v>14</v>
      </c>
      <c r="AQ6" s="3"/>
      <c r="AR6" s="3"/>
      <c r="AS6" s="4"/>
      <c r="AT6" s="3" t="s">
        <v>15</v>
      </c>
      <c r="AU6" s="4"/>
      <c r="AV6" s="4" t="s">
        <v>16</v>
      </c>
      <c r="AW6" s="7"/>
      <c r="AX6" s="2" t="s">
        <v>14</v>
      </c>
      <c r="AY6" s="3"/>
      <c r="AZ6" s="3"/>
      <c r="BA6" s="4"/>
      <c r="BB6" s="3" t="s">
        <v>15</v>
      </c>
      <c r="BC6" s="4"/>
      <c r="BD6" s="4" t="s">
        <v>16</v>
      </c>
      <c r="BE6" s="7"/>
      <c r="BF6" s="2" t="s">
        <v>14</v>
      </c>
      <c r="BG6" s="3"/>
      <c r="BH6" s="3"/>
      <c r="BI6" s="4"/>
      <c r="BJ6" s="3" t="s">
        <v>15</v>
      </c>
      <c r="BK6" s="4"/>
      <c r="BL6" s="4" t="s">
        <v>16</v>
      </c>
      <c r="BM6" s="7"/>
      <c r="BN6" s="2" t="s">
        <v>14</v>
      </c>
      <c r="BO6" s="3"/>
      <c r="BP6" s="3"/>
      <c r="BQ6" s="4"/>
      <c r="BR6" s="3" t="s">
        <v>15</v>
      </c>
      <c r="BS6" s="4"/>
      <c r="BT6" s="4" t="s">
        <v>16</v>
      </c>
      <c r="BU6" s="7"/>
      <c r="BV6" s="2" t="s">
        <v>14</v>
      </c>
      <c r="BW6" s="3"/>
      <c r="BX6" s="3"/>
      <c r="BY6" s="4"/>
      <c r="BZ6" s="3" t="s">
        <v>15</v>
      </c>
      <c r="CA6" s="4"/>
      <c r="CB6" s="4" t="s">
        <v>16</v>
      </c>
      <c r="CC6" s="7"/>
      <c r="CD6" s="2" t="s">
        <v>14</v>
      </c>
      <c r="CE6" s="3"/>
      <c r="CF6" s="3"/>
      <c r="CG6" s="4"/>
      <c r="CH6" s="3" t="s">
        <v>15</v>
      </c>
      <c r="CI6" s="4"/>
      <c r="CJ6" s="4" t="s">
        <v>16</v>
      </c>
      <c r="CK6" s="7"/>
      <c r="CL6" s="2" t="s">
        <v>14</v>
      </c>
      <c r="CM6" s="3"/>
      <c r="CN6" s="3"/>
      <c r="CO6" s="4"/>
      <c r="CP6" s="3" t="s">
        <v>15</v>
      </c>
      <c r="CQ6" s="4"/>
      <c r="CR6" s="4" t="s">
        <v>16</v>
      </c>
      <c r="CS6" s="7"/>
      <c r="CT6" s="2" t="s">
        <v>14</v>
      </c>
      <c r="CU6" s="3"/>
      <c r="CV6" s="3"/>
      <c r="CW6" s="4"/>
      <c r="CX6" s="3" t="s">
        <v>15</v>
      </c>
      <c r="CY6" s="4"/>
      <c r="CZ6" s="4" t="s">
        <v>16</v>
      </c>
      <c r="DA6" s="7"/>
    </row>
    <row r="7" spans="1:105" ht="12.75">
      <c r="A7" s="27" t="s">
        <v>17</v>
      </c>
      <c r="B7" s="5" t="s">
        <v>18</v>
      </c>
      <c r="C7" s="6" t="s">
        <v>19</v>
      </c>
      <c r="D7" s="6" t="s">
        <v>20</v>
      </c>
      <c r="E7" s="7" t="s">
        <v>13</v>
      </c>
      <c r="F7" s="6" t="s">
        <v>18</v>
      </c>
      <c r="G7" s="7" t="s">
        <v>19</v>
      </c>
      <c r="H7" s="7" t="s">
        <v>18</v>
      </c>
      <c r="I7" s="7" t="s">
        <v>21</v>
      </c>
      <c r="J7" s="5" t="s">
        <v>18</v>
      </c>
      <c r="K7" s="6" t="s">
        <v>19</v>
      </c>
      <c r="L7" s="6" t="s">
        <v>20</v>
      </c>
      <c r="M7" s="7" t="s">
        <v>13</v>
      </c>
      <c r="N7" s="6" t="s">
        <v>18</v>
      </c>
      <c r="O7" s="7" t="s">
        <v>19</v>
      </c>
      <c r="P7" s="7" t="s">
        <v>18</v>
      </c>
      <c r="Q7" s="7" t="s">
        <v>21</v>
      </c>
      <c r="R7" s="5" t="s">
        <v>18</v>
      </c>
      <c r="S7" s="6" t="s">
        <v>19</v>
      </c>
      <c r="T7" s="6" t="s">
        <v>20</v>
      </c>
      <c r="U7" s="7" t="s">
        <v>13</v>
      </c>
      <c r="V7" s="6" t="s">
        <v>18</v>
      </c>
      <c r="W7" s="7" t="s">
        <v>19</v>
      </c>
      <c r="X7" s="7" t="s">
        <v>18</v>
      </c>
      <c r="Y7" s="7" t="s">
        <v>21</v>
      </c>
      <c r="Z7" s="5" t="s">
        <v>18</v>
      </c>
      <c r="AA7" s="6" t="s">
        <v>19</v>
      </c>
      <c r="AB7" s="6" t="s">
        <v>20</v>
      </c>
      <c r="AC7" s="7" t="s">
        <v>13</v>
      </c>
      <c r="AD7" s="6" t="s">
        <v>18</v>
      </c>
      <c r="AE7" s="7" t="s">
        <v>19</v>
      </c>
      <c r="AF7" s="7" t="s">
        <v>18</v>
      </c>
      <c r="AG7" s="7" t="s">
        <v>21</v>
      </c>
      <c r="AH7" s="5" t="s">
        <v>18</v>
      </c>
      <c r="AI7" s="6" t="s">
        <v>19</v>
      </c>
      <c r="AJ7" s="6" t="s">
        <v>20</v>
      </c>
      <c r="AK7" s="7" t="s">
        <v>13</v>
      </c>
      <c r="AL7" s="6" t="s">
        <v>18</v>
      </c>
      <c r="AM7" s="7" t="s">
        <v>19</v>
      </c>
      <c r="AN7" s="7" t="s">
        <v>18</v>
      </c>
      <c r="AO7" s="7" t="s">
        <v>21</v>
      </c>
      <c r="AP7" s="5" t="s">
        <v>18</v>
      </c>
      <c r="AQ7" s="6" t="s">
        <v>19</v>
      </c>
      <c r="AR7" s="6" t="s">
        <v>20</v>
      </c>
      <c r="AS7" s="7" t="s">
        <v>13</v>
      </c>
      <c r="AT7" s="6" t="s">
        <v>18</v>
      </c>
      <c r="AU7" s="7" t="s">
        <v>19</v>
      </c>
      <c r="AV7" s="7" t="s">
        <v>18</v>
      </c>
      <c r="AW7" s="7" t="s">
        <v>21</v>
      </c>
      <c r="AX7" s="5" t="s">
        <v>18</v>
      </c>
      <c r="AY7" s="6" t="s">
        <v>19</v>
      </c>
      <c r="AZ7" s="6" t="s">
        <v>20</v>
      </c>
      <c r="BA7" s="7" t="s">
        <v>13</v>
      </c>
      <c r="BB7" s="6" t="s">
        <v>18</v>
      </c>
      <c r="BC7" s="7" t="s">
        <v>19</v>
      </c>
      <c r="BD7" s="7" t="s">
        <v>18</v>
      </c>
      <c r="BE7" s="7" t="s">
        <v>21</v>
      </c>
      <c r="BF7" s="5" t="s">
        <v>18</v>
      </c>
      <c r="BG7" s="6" t="s">
        <v>19</v>
      </c>
      <c r="BH7" s="6" t="s">
        <v>20</v>
      </c>
      <c r="BI7" s="7" t="s">
        <v>13</v>
      </c>
      <c r="BJ7" s="6" t="s">
        <v>18</v>
      </c>
      <c r="BK7" s="7" t="s">
        <v>19</v>
      </c>
      <c r="BL7" s="7" t="s">
        <v>18</v>
      </c>
      <c r="BM7" s="7" t="s">
        <v>21</v>
      </c>
      <c r="BN7" s="5" t="s">
        <v>18</v>
      </c>
      <c r="BO7" s="6" t="s">
        <v>19</v>
      </c>
      <c r="BP7" s="6" t="s">
        <v>20</v>
      </c>
      <c r="BQ7" s="7" t="s">
        <v>13</v>
      </c>
      <c r="BR7" s="6" t="s">
        <v>18</v>
      </c>
      <c r="BS7" s="7" t="s">
        <v>19</v>
      </c>
      <c r="BT7" s="7" t="s">
        <v>18</v>
      </c>
      <c r="BU7" s="7" t="s">
        <v>21</v>
      </c>
      <c r="BV7" s="5" t="s">
        <v>18</v>
      </c>
      <c r="BW7" s="6" t="s">
        <v>19</v>
      </c>
      <c r="BX7" s="6" t="s">
        <v>20</v>
      </c>
      <c r="BY7" s="7" t="s">
        <v>13</v>
      </c>
      <c r="BZ7" s="6" t="s">
        <v>18</v>
      </c>
      <c r="CA7" s="7" t="s">
        <v>19</v>
      </c>
      <c r="CB7" s="7" t="s">
        <v>18</v>
      </c>
      <c r="CC7" s="7" t="s">
        <v>21</v>
      </c>
      <c r="CD7" s="5" t="s">
        <v>18</v>
      </c>
      <c r="CE7" s="6" t="s">
        <v>19</v>
      </c>
      <c r="CF7" s="6" t="s">
        <v>20</v>
      </c>
      <c r="CG7" s="7" t="s">
        <v>13</v>
      </c>
      <c r="CH7" s="6" t="s">
        <v>18</v>
      </c>
      <c r="CI7" s="7" t="s">
        <v>19</v>
      </c>
      <c r="CJ7" s="7" t="s">
        <v>18</v>
      </c>
      <c r="CK7" s="7" t="s">
        <v>21</v>
      </c>
      <c r="CL7" s="5" t="s">
        <v>18</v>
      </c>
      <c r="CM7" s="6" t="s">
        <v>19</v>
      </c>
      <c r="CN7" s="6" t="s">
        <v>20</v>
      </c>
      <c r="CO7" s="7" t="s">
        <v>13</v>
      </c>
      <c r="CP7" s="6" t="s">
        <v>18</v>
      </c>
      <c r="CQ7" s="7" t="s">
        <v>19</v>
      </c>
      <c r="CR7" s="7" t="s">
        <v>18</v>
      </c>
      <c r="CS7" s="7" t="s">
        <v>21</v>
      </c>
      <c r="CT7" s="5" t="s">
        <v>18</v>
      </c>
      <c r="CU7" s="6" t="s">
        <v>19</v>
      </c>
      <c r="CV7" s="6" t="s">
        <v>20</v>
      </c>
      <c r="CW7" s="7" t="s">
        <v>13</v>
      </c>
      <c r="CX7" s="6" t="s">
        <v>18</v>
      </c>
      <c r="CY7" s="7" t="s">
        <v>19</v>
      </c>
      <c r="CZ7" s="7" t="s">
        <v>18</v>
      </c>
      <c r="DA7" s="7" t="s">
        <v>21</v>
      </c>
    </row>
    <row r="8" spans="1:105" ht="12.75">
      <c r="A8" s="19" t="s">
        <v>63</v>
      </c>
      <c r="B8" s="31">
        <v>26023119</v>
      </c>
      <c r="C8" s="15">
        <v>1119329</v>
      </c>
      <c r="D8" s="15">
        <v>3306737</v>
      </c>
      <c r="E8" s="16">
        <v>30449185</v>
      </c>
      <c r="F8" s="15">
        <v>0</v>
      </c>
      <c r="G8" s="16">
        <v>0</v>
      </c>
      <c r="H8" s="15">
        <v>0</v>
      </c>
      <c r="I8" s="16">
        <v>0</v>
      </c>
      <c r="J8" s="31">
        <v>26168025</v>
      </c>
      <c r="K8" s="15">
        <v>1816766</v>
      </c>
      <c r="L8" s="15">
        <v>2869170</v>
      </c>
      <c r="M8" s="16">
        <v>30853961</v>
      </c>
      <c r="N8" s="15">
        <v>0</v>
      </c>
      <c r="O8" s="16">
        <v>0</v>
      </c>
      <c r="P8" s="15">
        <v>0</v>
      </c>
      <c r="Q8" s="16">
        <v>0</v>
      </c>
      <c r="R8" s="31">
        <v>24327647</v>
      </c>
      <c r="S8" s="15">
        <v>1267621</v>
      </c>
      <c r="T8" s="15">
        <v>2620654</v>
      </c>
      <c r="U8" s="16">
        <v>28215922</v>
      </c>
      <c r="V8" s="15">
        <v>0</v>
      </c>
      <c r="W8" s="16">
        <v>0</v>
      </c>
      <c r="X8" s="15">
        <v>0</v>
      </c>
      <c r="Y8" s="16">
        <v>0</v>
      </c>
      <c r="Z8" s="31">
        <v>24099609</v>
      </c>
      <c r="AA8" s="15">
        <v>900070</v>
      </c>
      <c r="AB8" s="15">
        <v>2716564</v>
      </c>
      <c r="AC8" s="16">
        <v>27716243</v>
      </c>
      <c r="AD8" s="15">
        <v>0</v>
      </c>
      <c r="AE8" s="16">
        <v>0</v>
      </c>
      <c r="AF8" s="15">
        <v>0</v>
      </c>
      <c r="AG8" s="16">
        <v>0</v>
      </c>
      <c r="AH8" s="31">
        <v>20889753</v>
      </c>
      <c r="AI8" s="15">
        <v>422979</v>
      </c>
      <c r="AJ8" s="15">
        <v>2328136</v>
      </c>
      <c r="AK8" s="16">
        <v>23640868</v>
      </c>
      <c r="AL8" s="15">
        <v>0</v>
      </c>
      <c r="AM8" s="16">
        <v>0</v>
      </c>
      <c r="AN8" s="15">
        <v>0</v>
      </c>
      <c r="AO8" s="16">
        <v>0</v>
      </c>
      <c r="AP8" s="31">
        <v>19693658</v>
      </c>
      <c r="AQ8" s="15">
        <v>387652</v>
      </c>
      <c r="AR8" s="15">
        <v>2001906</v>
      </c>
      <c r="AS8" s="16">
        <v>22083216</v>
      </c>
      <c r="AT8" s="15">
        <v>2.98</v>
      </c>
      <c r="AU8" s="16">
        <v>0</v>
      </c>
      <c r="AV8" s="15">
        <v>2.98</v>
      </c>
      <c r="AW8" s="16">
        <v>0</v>
      </c>
      <c r="AX8" s="31">
        <v>20320196</v>
      </c>
      <c r="AY8" s="15">
        <v>429483</v>
      </c>
      <c r="AZ8" s="15">
        <v>2015029</v>
      </c>
      <c r="BA8" s="16">
        <v>22764708</v>
      </c>
      <c r="BB8" s="15">
        <v>3.14</v>
      </c>
      <c r="BC8" s="16">
        <v>0</v>
      </c>
      <c r="BD8" s="15">
        <v>3</v>
      </c>
      <c r="BE8" s="16">
        <v>0</v>
      </c>
      <c r="BF8" s="31">
        <v>20399469</v>
      </c>
      <c r="BG8" s="15">
        <v>446575</v>
      </c>
      <c r="BH8" s="15">
        <v>1842297</v>
      </c>
      <c r="BI8" s="16">
        <v>22688341</v>
      </c>
      <c r="BJ8" s="15">
        <v>8.17</v>
      </c>
      <c r="BK8" s="16">
        <v>0</v>
      </c>
      <c r="BL8" s="15">
        <v>8</v>
      </c>
      <c r="BM8" s="16">
        <v>0</v>
      </c>
      <c r="BN8" s="31">
        <v>19536979</v>
      </c>
      <c r="BO8" s="15">
        <v>395070</v>
      </c>
      <c r="BP8" s="15">
        <v>1911982</v>
      </c>
      <c r="BQ8" s="16">
        <v>21844031</v>
      </c>
      <c r="BR8" s="15">
        <v>14.92</v>
      </c>
      <c r="BS8" s="16">
        <v>0</v>
      </c>
      <c r="BT8" s="15">
        <v>15</v>
      </c>
      <c r="BU8" s="16">
        <v>0</v>
      </c>
      <c r="BV8" s="31">
        <v>19832000</v>
      </c>
      <c r="BW8" s="15">
        <v>385743</v>
      </c>
      <c r="BX8" s="15">
        <v>2036370</v>
      </c>
      <c r="BY8" s="16">
        <v>22254113</v>
      </c>
      <c r="BZ8" s="15">
        <v>20.65</v>
      </c>
      <c r="CA8" s="16">
        <v>0</v>
      </c>
      <c r="CB8" s="15">
        <v>21</v>
      </c>
      <c r="CC8" s="16">
        <v>0</v>
      </c>
      <c r="CD8" s="31">
        <v>22142857</v>
      </c>
      <c r="CE8" s="15">
        <v>458863</v>
      </c>
      <c r="CF8" s="15">
        <v>2530829</v>
      </c>
      <c r="CG8" s="16">
        <v>25132549</v>
      </c>
      <c r="CH8" s="15">
        <v>21.56</v>
      </c>
      <c r="CI8" s="16">
        <v>0</v>
      </c>
      <c r="CJ8" s="15">
        <v>21.56</v>
      </c>
      <c r="CK8" s="16">
        <v>0</v>
      </c>
      <c r="CL8" s="31">
        <v>28869974</v>
      </c>
      <c r="CM8" s="15">
        <v>570820</v>
      </c>
      <c r="CN8" s="15">
        <v>3315204</v>
      </c>
      <c r="CO8" s="16">
        <v>32755998</v>
      </c>
      <c r="CP8" s="15">
        <v>57.08</v>
      </c>
      <c r="CQ8" s="16">
        <v>0</v>
      </c>
      <c r="CR8" s="15">
        <v>57.08</v>
      </c>
      <c r="CS8" s="16">
        <v>0</v>
      </c>
      <c r="CT8" s="31">
        <v>272303286</v>
      </c>
      <c r="CU8" s="15">
        <v>8600971</v>
      </c>
      <c r="CV8" s="15">
        <v>29494878</v>
      </c>
      <c r="CW8" s="16">
        <v>310399135</v>
      </c>
      <c r="CX8" s="15">
        <v>128.5</v>
      </c>
      <c r="CY8" s="16">
        <v>0</v>
      </c>
      <c r="CZ8" s="15">
        <v>128.62</v>
      </c>
      <c r="DA8" s="16">
        <v>0</v>
      </c>
    </row>
    <row r="9" spans="1:105" ht="12.75" customHeight="1">
      <c r="A9" s="19" t="s">
        <v>47</v>
      </c>
      <c r="B9" s="31">
        <v>548012</v>
      </c>
      <c r="C9" s="15">
        <v>293158</v>
      </c>
      <c r="D9" s="15">
        <v>580698</v>
      </c>
      <c r="E9" s="16">
        <v>1421868</v>
      </c>
      <c r="F9" s="15">
        <v>67.36</v>
      </c>
      <c r="G9" s="16">
        <v>54.28</v>
      </c>
      <c r="H9" s="15">
        <v>9163</v>
      </c>
      <c r="I9" s="16">
        <v>0</v>
      </c>
      <c r="J9" s="31">
        <v>611783</v>
      </c>
      <c r="K9" s="15">
        <v>273142</v>
      </c>
      <c r="L9" s="15">
        <v>650520</v>
      </c>
      <c r="M9" s="16">
        <v>1535445</v>
      </c>
      <c r="N9" s="15">
        <v>107.03</v>
      </c>
      <c r="O9" s="16">
        <v>82.02</v>
      </c>
      <c r="P9" s="15">
        <v>7488.8</v>
      </c>
      <c r="Q9" s="16">
        <v>0</v>
      </c>
      <c r="R9" s="31">
        <v>613262</v>
      </c>
      <c r="S9" s="15">
        <v>215612</v>
      </c>
      <c r="T9" s="15">
        <v>648648</v>
      </c>
      <c r="U9" s="16">
        <v>1477522</v>
      </c>
      <c r="V9" s="15">
        <v>0</v>
      </c>
      <c r="W9" s="16">
        <v>0</v>
      </c>
      <c r="X9" s="15">
        <v>7645</v>
      </c>
      <c r="Y9" s="16">
        <v>0</v>
      </c>
      <c r="Z9" s="31">
        <v>653986</v>
      </c>
      <c r="AA9" s="15">
        <v>249383</v>
      </c>
      <c r="AB9" s="15">
        <v>653791</v>
      </c>
      <c r="AC9" s="16">
        <v>1557160</v>
      </c>
      <c r="AD9" s="15">
        <v>13.15</v>
      </c>
      <c r="AE9" s="16">
        <v>803.73</v>
      </c>
      <c r="AF9" s="15">
        <v>8227.66</v>
      </c>
      <c r="AG9" s="16">
        <v>0</v>
      </c>
      <c r="AH9" s="31">
        <v>596919</v>
      </c>
      <c r="AI9" s="15">
        <v>246235</v>
      </c>
      <c r="AJ9" s="15">
        <v>603883</v>
      </c>
      <c r="AK9" s="16">
        <v>1447037</v>
      </c>
      <c r="AL9" s="15">
        <v>48.16</v>
      </c>
      <c r="AM9" s="16">
        <v>51.36</v>
      </c>
      <c r="AN9" s="15">
        <v>7153.88</v>
      </c>
      <c r="AO9" s="16">
        <v>0</v>
      </c>
      <c r="AP9" s="31">
        <v>589528</v>
      </c>
      <c r="AQ9" s="15">
        <v>262346</v>
      </c>
      <c r="AR9" s="15">
        <v>620645</v>
      </c>
      <c r="AS9" s="16">
        <v>1472519</v>
      </c>
      <c r="AT9" s="15">
        <v>0</v>
      </c>
      <c r="AU9" s="16">
        <v>0</v>
      </c>
      <c r="AV9" s="15">
        <v>7082.5</v>
      </c>
      <c r="AW9" s="16">
        <v>0</v>
      </c>
      <c r="AX9" s="31">
        <v>699857</v>
      </c>
      <c r="AY9" s="15">
        <v>258613</v>
      </c>
      <c r="AZ9" s="15">
        <v>703568</v>
      </c>
      <c r="BA9" s="16">
        <v>1662038</v>
      </c>
      <c r="BB9" s="15">
        <v>40.88</v>
      </c>
      <c r="BC9" s="16">
        <v>34</v>
      </c>
      <c r="BD9" s="15">
        <v>8013</v>
      </c>
      <c r="BE9" s="16">
        <v>0</v>
      </c>
      <c r="BF9" s="31">
        <v>731022</v>
      </c>
      <c r="BG9" s="15">
        <v>277032</v>
      </c>
      <c r="BH9" s="15">
        <v>751187</v>
      </c>
      <c r="BI9" s="16">
        <v>1759241</v>
      </c>
      <c r="BJ9" s="15">
        <v>17.11</v>
      </c>
      <c r="BK9" s="16">
        <v>22</v>
      </c>
      <c r="BL9" s="15">
        <v>7536</v>
      </c>
      <c r="BM9" s="16">
        <v>0</v>
      </c>
      <c r="BN9" s="31">
        <v>685799</v>
      </c>
      <c r="BO9" s="15">
        <v>295300</v>
      </c>
      <c r="BP9" s="15">
        <v>730716</v>
      </c>
      <c r="BQ9" s="16">
        <v>1711815</v>
      </c>
      <c r="BR9" s="15">
        <v>19.08</v>
      </c>
      <c r="BS9" s="16">
        <v>18</v>
      </c>
      <c r="BT9" s="15">
        <v>8227</v>
      </c>
      <c r="BU9" s="16">
        <v>0</v>
      </c>
      <c r="BV9" s="31">
        <v>632373</v>
      </c>
      <c r="BW9" s="15">
        <v>268151</v>
      </c>
      <c r="BX9" s="15">
        <v>660751</v>
      </c>
      <c r="BY9" s="16">
        <v>1561275</v>
      </c>
      <c r="BZ9" s="15">
        <v>42.82</v>
      </c>
      <c r="CA9" s="16">
        <v>41</v>
      </c>
      <c r="CB9" s="15">
        <v>7433</v>
      </c>
      <c r="CC9" s="16">
        <v>0</v>
      </c>
      <c r="CD9" s="31">
        <v>606533</v>
      </c>
      <c r="CE9" s="15">
        <v>266643</v>
      </c>
      <c r="CF9" s="15">
        <v>622784</v>
      </c>
      <c r="CG9" s="16">
        <v>1495960</v>
      </c>
      <c r="CH9" s="15">
        <v>83.83</v>
      </c>
      <c r="CI9" s="16">
        <v>74.21</v>
      </c>
      <c r="CJ9" s="15">
        <v>7745.7</v>
      </c>
      <c r="CK9" s="16">
        <v>0</v>
      </c>
      <c r="CL9" s="31">
        <v>647777</v>
      </c>
      <c r="CM9" s="15">
        <v>295656</v>
      </c>
      <c r="CN9" s="15">
        <v>680523</v>
      </c>
      <c r="CO9" s="16">
        <v>1623956</v>
      </c>
      <c r="CP9" s="15">
        <v>28.04</v>
      </c>
      <c r="CQ9" s="16">
        <v>24.92</v>
      </c>
      <c r="CR9" s="15">
        <v>7546.64</v>
      </c>
      <c r="CS9" s="16">
        <v>0</v>
      </c>
      <c r="CT9" s="31">
        <v>7616851</v>
      </c>
      <c r="CU9" s="15">
        <v>3201271</v>
      </c>
      <c r="CV9" s="15">
        <v>7907714</v>
      </c>
      <c r="CW9" s="16">
        <v>18725836</v>
      </c>
      <c r="CX9" s="15">
        <v>467.46</v>
      </c>
      <c r="CY9" s="16">
        <v>1205.52</v>
      </c>
      <c r="CZ9" s="15">
        <v>93262.18</v>
      </c>
      <c r="DA9" s="16">
        <v>0</v>
      </c>
    </row>
    <row r="10" spans="1:105" ht="12.75" customHeight="1">
      <c r="A10" s="18" t="s">
        <v>48</v>
      </c>
      <c r="B10" s="31">
        <v>0</v>
      </c>
      <c r="C10" s="15">
        <v>0</v>
      </c>
      <c r="D10" s="15">
        <v>0</v>
      </c>
      <c r="E10" s="16">
        <v>0</v>
      </c>
      <c r="F10" s="15">
        <v>0</v>
      </c>
      <c r="G10" s="16">
        <v>0</v>
      </c>
      <c r="H10" s="15">
        <v>0</v>
      </c>
      <c r="I10" s="16">
        <v>0</v>
      </c>
      <c r="J10" s="31">
        <v>0</v>
      </c>
      <c r="K10" s="15">
        <v>0</v>
      </c>
      <c r="L10" s="15">
        <v>0</v>
      </c>
      <c r="M10" s="16">
        <v>0</v>
      </c>
      <c r="N10" s="15">
        <v>0</v>
      </c>
      <c r="O10" s="16">
        <v>0</v>
      </c>
      <c r="P10" s="15">
        <v>0</v>
      </c>
      <c r="Q10" s="16">
        <v>0</v>
      </c>
      <c r="R10" s="31">
        <v>0</v>
      </c>
      <c r="S10" s="15">
        <v>0</v>
      </c>
      <c r="T10" s="15">
        <v>0</v>
      </c>
      <c r="U10" s="16">
        <v>0</v>
      </c>
      <c r="V10" s="15">
        <v>0</v>
      </c>
      <c r="W10" s="16">
        <v>0</v>
      </c>
      <c r="X10" s="15">
        <v>0</v>
      </c>
      <c r="Y10" s="16">
        <v>0</v>
      </c>
      <c r="Z10" s="31">
        <v>0</v>
      </c>
      <c r="AA10" s="15">
        <v>0</v>
      </c>
      <c r="AB10" s="15">
        <v>0</v>
      </c>
      <c r="AC10" s="16">
        <v>0</v>
      </c>
      <c r="AD10" s="15">
        <v>0</v>
      </c>
      <c r="AE10" s="16">
        <v>0</v>
      </c>
      <c r="AF10" s="15">
        <v>0</v>
      </c>
      <c r="AG10" s="16">
        <v>0</v>
      </c>
      <c r="AH10" s="31">
        <v>0</v>
      </c>
      <c r="AI10" s="15">
        <v>0</v>
      </c>
      <c r="AJ10" s="15">
        <v>0</v>
      </c>
      <c r="AK10" s="16">
        <v>0</v>
      </c>
      <c r="AL10" s="15">
        <v>0</v>
      </c>
      <c r="AM10" s="16">
        <v>0</v>
      </c>
      <c r="AN10" s="15">
        <v>0</v>
      </c>
      <c r="AO10" s="16">
        <v>0</v>
      </c>
      <c r="AP10" s="31">
        <v>0</v>
      </c>
      <c r="AQ10" s="15">
        <v>0</v>
      </c>
      <c r="AR10" s="15">
        <v>0</v>
      </c>
      <c r="AS10" s="16">
        <v>0</v>
      </c>
      <c r="AT10" s="15">
        <v>0</v>
      </c>
      <c r="AU10" s="16">
        <v>0</v>
      </c>
      <c r="AV10" s="15">
        <v>0</v>
      </c>
      <c r="AW10" s="16">
        <v>0</v>
      </c>
      <c r="AX10" s="31">
        <v>0</v>
      </c>
      <c r="AY10" s="15">
        <v>0</v>
      </c>
      <c r="AZ10" s="15">
        <v>0</v>
      </c>
      <c r="BA10" s="16">
        <v>0</v>
      </c>
      <c r="BB10" s="15">
        <v>0</v>
      </c>
      <c r="BC10" s="16">
        <v>0</v>
      </c>
      <c r="BD10" s="15">
        <v>0</v>
      </c>
      <c r="BE10" s="16">
        <v>0</v>
      </c>
      <c r="BF10" s="31">
        <v>0</v>
      </c>
      <c r="BG10" s="15">
        <v>0</v>
      </c>
      <c r="BH10" s="15">
        <v>0</v>
      </c>
      <c r="BI10" s="16">
        <v>0</v>
      </c>
      <c r="BJ10" s="15">
        <v>0</v>
      </c>
      <c r="BK10" s="16">
        <v>0</v>
      </c>
      <c r="BL10" s="15">
        <v>0</v>
      </c>
      <c r="BM10" s="16">
        <v>0</v>
      </c>
      <c r="BN10" s="31">
        <v>0</v>
      </c>
      <c r="BO10" s="15">
        <v>0</v>
      </c>
      <c r="BP10" s="15">
        <v>0</v>
      </c>
      <c r="BQ10" s="16">
        <v>0</v>
      </c>
      <c r="BR10" s="15">
        <v>0</v>
      </c>
      <c r="BS10" s="16">
        <v>0</v>
      </c>
      <c r="BT10" s="15">
        <v>0</v>
      </c>
      <c r="BU10" s="16">
        <v>0</v>
      </c>
      <c r="BV10" s="31">
        <v>0</v>
      </c>
      <c r="BW10" s="15">
        <v>0</v>
      </c>
      <c r="BX10" s="15">
        <v>0</v>
      </c>
      <c r="BY10" s="16">
        <v>0</v>
      </c>
      <c r="BZ10" s="15">
        <v>0</v>
      </c>
      <c r="CA10" s="16">
        <v>0</v>
      </c>
      <c r="CB10" s="15">
        <v>0</v>
      </c>
      <c r="CC10" s="16">
        <v>0</v>
      </c>
      <c r="CD10" s="31">
        <v>0</v>
      </c>
      <c r="CE10" s="15">
        <v>0</v>
      </c>
      <c r="CF10" s="15">
        <v>0</v>
      </c>
      <c r="CG10" s="16">
        <v>0</v>
      </c>
      <c r="CH10" s="15">
        <v>0</v>
      </c>
      <c r="CI10" s="16">
        <v>0</v>
      </c>
      <c r="CJ10" s="15">
        <v>0</v>
      </c>
      <c r="CK10" s="16">
        <v>0</v>
      </c>
      <c r="CL10" s="31">
        <v>0</v>
      </c>
      <c r="CM10" s="15">
        <v>0</v>
      </c>
      <c r="CN10" s="15">
        <v>0</v>
      </c>
      <c r="CO10" s="16">
        <v>0</v>
      </c>
      <c r="CP10" s="15">
        <v>0</v>
      </c>
      <c r="CQ10" s="16">
        <v>0</v>
      </c>
      <c r="CR10" s="15">
        <v>0</v>
      </c>
      <c r="CS10" s="16">
        <v>0</v>
      </c>
      <c r="CT10" s="31">
        <v>0</v>
      </c>
      <c r="CU10" s="15">
        <v>0</v>
      </c>
      <c r="CV10" s="15">
        <v>0</v>
      </c>
      <c r="CW10" s="16">
        <v>0</v>
      </c>
      <c r="CX10" s="15">
        <v>0</v>
      </c>
      <c r="CY10" s="16">
        <v>0</v>
      </c>
      <c r="CZ10" s="15">
        <v>0</v>
      </c>
      <c r="DA10" s="16">
        <v>0</v>
      </c>
    </row>
    <row r="11" spans="1:105" ht="12.75" customHeight="1">
      <c r="A11" s="18" t="s">
        <v>64</v>
      </c>
      <c r="B11" s="31">
        <v>6788419</v>
      </c>
      <c r="C11" s="15">
        <v>0</v>
      </c>
      <c r="D11" s="15">
        <v>0</v>
      </c>
      <c r="E11" s="16">
        <v>6788419</v>
      </c>
      <c r="F11" s="15">
        <v>32421.88</v>
      </c>
      <c r="G11" s="16">
        <v>0</v>
      </c>
      <c r="H11" s="15">
        <v>28009.78</v>
      </c>
      <c r="I11" s="16">
        <v>3206.78</v>
      </c>
      <c r="J11" s="31">
        <v>7418366</v>
      </c>
      <c r="K11" s="15">
        <v>0</v>
      </c>
      <c r="L11" s="15">
        <v>0</v>
      </c>
      <c r="M11" s="16">
        <v>7418366</v>
      </c>
      <c r="N11" s="15">
        <v>32444.19</v>
      </c>
      <c r="O11" s="16">
        <v>0</v>
      </c>
      <c r="P11" s="15">
        <v>27314.68</v>
      </c>
      <c r="Q11" s="16">
        <v>1189</v>
      </c>
      <c r="R11" s="31">
        <v>6850085</v>
      </c>
      <c r="S11" s="15">
        <v>0</v>
      </c>
      <c r="T11" s="15">
        <v>0</v>
      </c>
      <c r="U11" s="16">
        <v>6850085</v>
      </c>
      <c r="V11" s="15">
        <v>34400.43</v>
      </c>
      <c r="W11" s="16">
        <v>0</v>
      </c>
      <c r="X11" s="15">
        <v>28705</v>
      </c>
      <c r="Y11" s="16">
        <v>1939</v>
      </c>
      <c r="Z11" s="31">
        <v>7631321</v>
      </c>
      <c r="AA11" s="15">
        <v>0</v>
      </c>
      <c r="AB11" s="15">
        <v>0</v>
      </c>
      <c r="AC11" s="16">
        <v>7631321</v>
      </c>
      <c r="AD11" s="15">
        <v>33733.28</v>
      </c>
      <c r="AE11" s="16">
        <v>0</v>
      </c>
      <c r="AF11" s="15">
        <v>32291.62</v>
      </c>
      <c r="AG11" s="16">
        <v>3647.71</v>
      </c>
      <c r="AH11" s="31">
        <v>7602258</v>
      </c>
      <c r="AI11" s="15">
        <v>0</v>
      </c>
      <c r="AJ11" s="15">
        <v>0</v>
      </c>
      <c r="AK11" s="16">
        <v>7602258</v>
      </c>
      <c r="AL11" s="15">
        <v>33679.72</v>
      </c>
      <c r="AM11" s="16">
        <v>0</v>
      </c>
      <c r="AN11" s="15">
        <v>33649.12</v>
      </c>
      <c r="AO11" s="16">
        <v>5230.83</v>
      </c>
      <c r="AP11" s="31">
        <v>7684853</v>
      </c>
      <c r="AQ11" s="15">
        <v>0</v>
      </c>
      <c r="AR11" s="15">
        <v>0</v>
      </c>
      <c r="AS11" s="16">
        <v>7684853</v>
      </c>
      <c r="AT11" s="15">
        <v>33738.6</v>
      </c>
      <c r="AU11" s="16">
        <v>0</v>
      </c>
      <c r="AV11" s="15">
        <v>33682.55</v>
      </c>
      <c r="AW11" s="16">
        <v>5227.54</v>
      </c>
      <c r="AX11" s="31">
        <v>7011486</v>
      </c>
      <c r="AY11" s="15">
        <v>0</v>
      </c>
      <c r="AZ11" s="15">
        <v>0</v>
      </c>
      <c r="BA11" s="16">
        <v>7011486</v>
      </c>
      <c r="BB11" s="15">
        <v>33464.45</v>
      </c>
      <c r="BC11" s="16">
        <v>0</v>
      </c>
      <c r="BD11" s="15">
        <v>32838</v>
      </c>
      <c r="BE11" s="16">
        <v>5625</v>
      </c>
      <c r="BF11" s="31">
        <v>7812482</v>
      </c>
      <c r="BG11" s="15">
        <v>0</v>
      </c>
      <c r="BH11" s="15">
        <v>0</v>
      </c>
      <c r="BI11" s="16">
        <v>7812482</v>
      </c>
      <c r="BJ11" s="15">
        <v>33823.5</v>
      </c>
      <c r="BK11" s="16">
        <v>0</v>
      </c>
      <c r="BL11" s="15">
        <v>34134</v>
      </c>
      <c r="BM11" s="16">
        <v>5785</v>
      </c>
      <c r="BN11" s="31">
        <v>7226902</v>
      </c>
      <c r="BO11" s="15">
        <v>0</v>
      </c>
      <c r="BP11" s="15">
        <v>0</v>
      </c>
      <c r="BQ11" s="16">
        <v>7226902</v>
      </c>
      <c r="BR11" s="15">
        <v>32025.68</v>
      </c>
      <c r="BS11" s="16">
        <v>0</v>
      </c>
      <c r="BT11" s="15">
        <v>32298</v>
      </c>
      <c r="BU11" s="16">
        <v>5770</v>
      </c>
      <c r="BV11" s="31">
        <v>8237091</v>
      </c>
      <c r="BW11" s="15">
        <v>0</v>
      </c>
      <c r="BX11" s="15">
        <v>0</v>
      </c>
      <c r="BY11" s="16">
        <v>8237091</v>
      </c>
      <c r="BZ11" s="15">
        <v>34538.82</v>
      </c>
      <c r="CA11" s="16">
        <v>0</v>
      </c>
      <c r="CB11" s="15">
        <v>35230</v>
      </c>
      <c r="CC11" s="16">
        <v>44495</v>
      </c>
      <c r="CD11" s="31">
        <v>7597153</v>
      </c>
      <c r="CE11" s="15">
        <v>0</v>
      </c>
      <c r="CF11" s="15">
        <v>0</v>
      </c>
      <c r="CG11" s="16">
        <v>7597153</v>
      </c>
      <c r="CH11" s="15">
        <v>33290.15</v>
      </c>
      <c r="CI11" s="16">
        <v>0</v>
      </c>
      <c r="CJ11" s="15">
        <v>34191</v>
      </c>
      <c r="CK11" s="16">
        <v>-32795.55</v>
      </c>
      <c r="CL11" s="31">
        <v>0</v>
      </c>
      <c r="CM11" s="15">
        <v>7084601</v>
      </c>
      <c r="CN11" s="15">
        <v>0</v>
      </c>
      <c r="CO11" s="16">
        <v>7084601</v>
      </c>
      <c r="CP11" s="15">
        <v>33322</v>
      </c>
      <c r="CQ11" s="16">
        <v>0</v>
      </c>
      <c r="CR11" s="15">
        <v>0</v>
      </c>
      <c r="CS11" s="16">
        <v>5284.9</v>
      </c>
      <c r="CT11" s="31">
        <v>81860416</v>
      </c>
      <c r="CU11" s="15">
        <v>7084601</v>
      </c>
      <c r="CV11" s="15">
        <v>0</v>
      </c>
      <c r="CW11" s="16">
        <v>88945017</v>
      </c>
      <c r="CX11" s="15">
        <v>400882.7</v>
      </c>
      <c r="CY11" s="16">
        <v>0</v>
      </c>
      <c r="CZ11" s="15">
        <v>352343.75</v>
      </c>
      <c r="DA11" s="16">
        <v>54605.21</v>
      </c>
    </row>
    <row r="12" spans="1:105" ht="12.75" customHeight="1">
      <c r="A12" s="18" t="s">
        <v>49</v>
      </c>
      <c r="B12" s="31">
        <v>187757</v>
      </c>
      <c r="C12" s="15">
        <v>0</v>
      </c>
      <c r="D12" s="15">
        <v>0</v>
      </c>
      <c r="E12" s="16">
        <v>187757</v>
      </c>
      <c r="F12" s="15">
        <v>0</v>
      </c>
      <c r="G12" s="16">
        <v>0</v>
      </c>
      <c r="H12" s="15">
        <v>1333.3</v>
      </c>
      <c r="I12" s="16">
        <v>144</v>
      </c>
      <c r="J12" s="31">
        <v>365319</v>
      </c>
      <c r="K12" s="15">
        <v>0</v>
      </c>
      <c r="L12" s="15">
        <v>0</v>
      </c>
      <c r="M12" s="16">
        <v>365319</v>
      </c>
      <c r="N12" s="15">
        <v>0</v>
      </c>
      <c r="O12" s="16">
        <v>0</v>
      </c>
      <c r="P12" s="15">
        <v>2124.16</v>
      </c>
      <c r="Q12" s="16">
        <v>0</v>
      </c>
      <c r="R12" s="31">
        <v>290469</v>
      </c>
      <c r="S12" s="15">
        <v>0</v>
      </c>
      <c r="T12" s="15">
        <v>0</v>
      </c>
      <c r="U12" s="16">
        <v>290469</v>
      </c>
      <c r="V12" s="15">
        <v>0</v>
      </c>
      <c r="W12" s="16">
        <v>0</v>
      </c>
      <c r="X12" s="15">
        <v>2164</v>
      </c>
      <c r="Y12" s="16">
        <v>0</v>
      </c>
      <c r="Z12" s="31">
        <v>296991</v>
      </c>
      <c r="AA12" s="15">
        <v>0</v>
      </c>
      <c r="AB12" s="15">
        <v>0</v>
      </c>
      <c r="AC12" s="16">
        <v>296991</v>
      </c>
      <c r="AD12" s="15">
        <v>0</v>
      </c>
      <c r="AE12" s="16">
        <v>0</v>
      </c>
      <c r="AF12" s="15">
        <v>2259.05</v>
      </c>
      <c r="AG12" s="16">
        <v>0</v>
      </c>
      <c r="AH12" s="31">
        <v>318653</v>
      </c>
      <c r="AI12" s="15">
        <v>0</v>
      </c>
      <c r="AJ12" s="15">
        <v>0</v>
      </c>
      <c r="AK12" s="16">
        <v>318653</v>
      </c>
      <c r="AL12" s="15">
        <v>0</v>
      </c>
      <c r="AM12" s="16">
        <v>0</v>
      </c>
      <c r="AN12" s="15">
        <v>2340.34</v>
      </c>
      <c r="AO12" s="16">
        <v>0</v>
      </c>
      <c r="AP12" s="31">
        <v>312305</v>
      </c>
      <c r="AQ12" s="15">
        <v>0</v>
      </c>
      <c r="AR12" s="15">
        <v>0</v>
      </c>
      <c r="AS12" s="16">
        <v>312305</v>
      </c>
      <c r="AT12" s="15">
        <v>0</v>
      </c>
      <c r="AU12" s="16">
        <v>0</v>
      </c>
      <c r="AV12" s="15">
        <v>2304.05</v>
      </c>
      <c r="AW12" s="16">
        <v>0</v>
      </c>
      <c r="AX12" s="31">
        <v>242778</v>
      </c>
      <c r="AY12" s="15">
        <v>0</v>
      </c>
      <c r="AZ12" s="15">
        <v>0</v>
      </c>
      <c r="BA12" s="16">
        <v>242778</v>
      </c>
      <c r="BB12" s="15">
        <v>0</v>
      </c>
      <c r="BC12" s="16">
        <v>0</v>
      </c>
      <c r="BD12" s="15">
        <v>2305</v>
      </c>
      <c r="BE12" s="16">
        <v>0</v>
      </c>
      <c r="BF12" s="31">
        <v>348569</v>
      </c>
      <c r="BG12" s="15">
        <v>0</v>
      </c>
      <c r="BH12" s="15">
        <v>0</v>
      </c>
      <c r="BI12" s="16">
        <v>348569</v>
      </c>
      <c r="BJ12" s="15">
        <v>0</v>
      </c>
      <c r="BK12" s="16">
        <v>0</v>
      </c>
      <c r="BL12" s="15">
        <v>2483</v>
      </c>
      <c r="BM12" s="16">
        <v>0</v>
      </c>
      <c r="BN12" s="31">
        <v>343874</v>
      </c>
      <c r="BO12" s="15">
        <v>0</v>
      </c>
      <c r="BP12" s="15">
        <v>0</v>
      </c>
      <c r="BQ12" s="16">
        <v>343874</v>
      </c>
      <c r="BR12" s="15">
        <v>0</v>
      </c>
      <c r="BS12" s="16">
        <v>0</v>
      </c>
      <c r="BT12" s="15">
        <v>2616</v>
      </c>
      <c r="BU12" s="16">
        <v>0</v>
      </c>
      <c r="BV12" s="31">
        <v>314316</v>
      </c>
      <c r="BW12" s="15">
        <v>0</v>
      </c>
      <c r="BX12" s="15">
        <v>0</v>
      </c>
      <c r="BY12" s="16">
        <v>314316</v>
      </c>
      <c r="BZ12" s="15">
        <v>0</v>
      </c>
      <c r="CA12" s="16">
        <v>0</v>
      </c>
      <c r="CB12" s="15">
        <v>2662</v>
      </c>
      <c r="CC12" s="16">
        <v>0</v>
      </c>
      <c r="CD12" s="31">
        <v>324290</v>
      </c>
      <c r="CE12" s="15">
        <v>0</v>
      </c>
      <c r="CF12" s="15">
        <v>0</v>
      </c>
      <c r="CG12" s="16">
        <v>324290</v>
      </c>
      <c r="CH12" s="15">
        <v>0</v>
      </c>
      <c r="CI12" s="16">
        <v>0</v>
      </c>
      <c r="CJ12" s="15">
        <v>2783.72</v>
      </c>
      <c r="CK12" s="16">
        <v>0</v>
      </c>
      <c r="CL12" s="31">
        <v>354574</v>
      </c>
      <c r="CM12" s="15">
        <v>0</v>
      </c>
      <c r="CN12" s="15">
        <v>0</v>
      </c>
      <c r="CO12" s="16">
        <v>354574</v>
      </c>
      <c r="CP12" s="15">
        <v>0</v>
      </c>
      <c r="CQ12" s="16">
        <v>0</v>
      </c>
      <c r="CR12" s="15">
        <v>2439.93</v>
      </c>
      <c r="CS12" s="16">
        <v>0</v>
      </c>
      <c r="CT12" s="31">
        <v>3699895</v>
      </c>
      <c r="CU12" s="15">
        <v>0</v>
      </c>
      <c r="CV12" s="15">
        <v>0</v>
      </c>
      <c r="CW12" s="16">
        <v>3699895</v>
      </c>
      <c r="CX12" s="15">
        <v>0</v>
      </c>
      <c r="CY12" s="16">
        <v>0</v>
      </c>
      <c r="CZ12" s="15">
        <v>27814.55</v>
      </c>
      <c r="DA12" s="16">
        <v>144</v>
      </c>
    </row>
    <row r="13" spans="1:105" ht="12.75" customHeight="1">
      <c r="A13" s="18" t="s">
        <v>50</v>
      </c>
      <c r="B13" s="31">
        <v>655200</v>
      </c>
      <c r="C13" s="15">
        <v>0</v>
      </c>
      <c r="D13" s="15">
        <v>0</v>
      </c>
      <c r="E13" s="16">
        <v>655200</v>
      </c>
      <c r="F13" s="15">
        <v>2119</v>
      </c>
      <c r="G13" s="16">
        <v>0</v>
      </c>
      <c r="H13" s="15">
        <v>1660.8</v>
      </c>
      <c r="I13" s="16">
        <v>796.4</v>
      </c>
      <c r="J13" s="31">
        <v>1965653</v>
      </c>
      <c r="K13" s="15">
        <v>0</v>
      </c>
      <c r="L13" s="15">
        <v>0</v>
      </c>
      <c r="M13" s="16">
        <v>1965653</v>
      </c>
      <c r="N13" s="15">
        <v>3453</v>
      </c>
      <c r="O13" s="16">
        <v>0</v>
      </c>
      <c r="P13" s="15">
        <v>3173.9</v>
      </c>
      <c r="Q13" s="16">
        <v>1064.8</v>
      </c>
      <c r="R13" s="31">
        <v>1275073</v>
      </c>
      <c r="S13" s="15">
        <v>0</v>
      </c>
      <c r="T13" s="15">
        <v>0</v>
      </c>
      <c r="U13" s="16">
        <v>1275073</v>
      </c>
      <c r="V13" s="15">
        <v>3453</v>
      </c>
      <c r="W13" s="16">
        <v>0</v>
      </c>
      <c r="X13" s="15">
        <v>3179</v>
      </c>
      <c r="Y13" s="16">
        <v>995</v>
      </c>
      <c r="Z13" s="31">
        <v>1282657</v>
      </c>
      <c r="AA13" s="15">
        <v>0</v>
      </c>
      <c r="AB13" s="15">
        <v>0</v>
      </c>
      <c r="AC13" s="16">
        <v>1282657</v>
      </c>
      <c r="AD13" s="15">
        <v>3453</v>
      </c>
      <c r="AE13" s="16">
        <v>0</v>
      </c>
      <c r="AF13" s="15">
        <v>3226</v>
      </c>
      <c r="AG13" s="16">
        <v>1000</v>
      </c>
      <c r="AH13" s="31">
        <v>1243107</v>
      </c>
      <c r="AI13" s="15">
        <v>0</v>
      </c>
      <c r="AJ13" s="15">
        <v>0</v>
      </c>
      <c r="AK13" s="16">
        <v>1243107</v>
      </c>
      <c r="AL13" s="15">
        <v>3453</v>
      </c>
      <c r="AM13" s="16">
        <v>0</v>
      </c>
      <c r="AN13" s="15">
        <v>3199.7</v>
      </c>
      <c r="AO13" s="16">
        <v>1048.82</v>
      </c>
      <c r="AP13" s="31">
        <v>1087626</v>
      </c>
      <c r="AQ13" s="15">
        <v>0</v>
      </c>
      <c r="AR13" s="15">
        <v>0</v>
      </c>
      <c r="AS13" s="16">
        <v>1087626</v>
      </c>
      <c r="AT13" s="15">
        <v>3453</v>
      </c>
      <c r="AU13" s="16">
        <v>0</v>
      </c>
      <c r="AV13" s="15">
        <v>3264.4</v>
      </c>
      <c r="AW13" s="16">
        <v>1198.22</v>
      </c>
      <c r="AX13" s="31">
        <v>830611</v>
      </c>
      <c r="AY13" s="15">
        <v>0</v>
      </c>
      <c r="AZ13" s="15">
        <v>0</v>
      </c>
      <c r="BA13" s="16">
        <v>830611</v>
      </c>
      <c r="BB13" s="15">
        <v>3453</v>
      </c>
      <c r="BC13" s="16">
        <v>0</v>
      </c>
      <c r="BD13" s="15">
        <v>3257</v>
      </c>
      <c r="BE13" s="16">
        <v>1205</v>
      </c>
      <c r="BF13" s="31">
        <v>1238849</v>
      </c>
      <c r="BG13" s="15">
        <v>0</v>
      </c>
      <c r="BH13" s="15">
        <v>0</v>
      </c>
      <c r="BI13" s="16">
        <v>1238849</v>
      </c>
      <c r="BJ13" s="15">
        <v>3486</v>
      </c>
      <c r="BK13" s="16">
        <v>0</v>
      </c>
      <c r="BL13" s="15">
        <v>3193</v>
      </c>
      <c r="BM13" s="16">
        <v>1222</v>
      </c>
      <c r="BN13" s="31">
        <v>1160407</v>
      </c>
      <c r="BO13" s="15">
        <v>0</v>
      </c>
      <c r="BP13" s="15">
        <v>0</v>
      </c>
      <c r="BQ13" s="16">
        <v>1160407</v>
      </c>
      <c r="BR13" s="15">
        <v>3486</v>
      </c>
      <c r="BS13" s="16">
        <v>0</v>
      </c>
      <c r="BT13" s="15">
        <v>3264</v>
      </c>
      <c r="BU13" s="16">
        <v>1247</v>
      </c>
      <c r="BV13" s="31">
        <v>2306675</v>
      </c>
      <c r="BW13" s="15">
        <v>0</v>
      </c>
      <c r="BX13" s="15">
        <v>0</v>
      </c>
      <c r="BY13" s="16">
        <v>2306675</v>
      </c>
      <c r="BZ13" s="15">
        <v>6086</v>
      </c>
      <c r="CA13" s="16">
        <v>0</v>
      </c>
      <c r="CB13" s="15">
        <v>5753</v>
      </c>
      <c r="CC13" s="16">
        <v>2767</v>
      </c>
      <c r="CD13" s="31">
        <v>1966115</v>
      </c>
      <c r="CE13" s="15">
        <v>0</v>
      </c>
      <c r="CF13" s="15">
        <v>0</v>
      </c>
      <c r="CG13" s="16">
        <v>1966115</v>
      </c>
      <c r="CH13" s="15">
        <v>6086</v>
      </c>
      <c r="CI13" s="16">
        <v>0</v>
      </c>
      <c r="CJ13" s="15">
        <v>5364.6</v>
      </c>
      <c r="CK13" s="16">
        <v>2451.37</v>
      </c>
      <c r="CL13" s="31">
        <v>1912146</v>
      </c>
      <c r="CM13" s="15">
        <v>0</v>
      </c>
      <c r="CN13" s="15">
        <v>0</v>
      </c>
      <c r="CO13" s="16">
        <v>1912146</v>
      </c>
      <c r="CP13" s="15">
        <v>6086</v>
      </c>
      <c r="CQ13" s="16">
        <v>0</v>
      </c>
      <c r="CR13" s="15">
        <v>5454.1</v>
      </c>
      <c r="CS13" s="16">
        <v>2541.15</v>
      </c>
      <c r="CT13" s="31">
        <v>16924119</v>
      </c>
      <c r="CU13" s="15">
        <v>0</v>
      </c>
      <c r="CV13" s="15">
        <v>0</v>
      </c>
      <c r="CW13" s="16">
        <v>16924119</v>
      </c>
      <c r="CX13" s="15">
        <v>48067</v>
      </c>
      <c r="CY13" s="16">
        <v>0</v>
      </c>
      <c r="CZ13" s="15">
        <v>43989.5</v>
      </c>
      <c r="DA13" s="16">
        <v>17536.76</v>
      </c>
    </row>
    <row r="14" spans="1:105" ht="12.75" customHeight="1">
      <c r="A14" s="18" t="s">
        <v>51</v>
      </c>
      <c r="B14" s="31">
        <v>16414</v>
      </c>
      <c r="C14" s="15">
        <v>0</v>
      </c>
      <c r="D14" s="15">
        <v>0</v>
      </c>
      <c r="E14" s="16">
        <v>16414</v>
      </c>
      <c r="F14" s="15">
        <v>0</v>
      </c>
      <c r="G14" s="16">
        <v>0</v>
      </c>
      <c r="H14" s="15">
        <v>0</v>
      </c>
      <c r="I14" s="16">
        <v>0</v>
      </c>
      <c r="J14" s="31">
        <v>75808</v>
      </c>
      <c r="K14" s="15">
        <v>0</v>
      </c>
      <c r="L14" s="15">
        <v>0</v>
      </c>
      <c r="M14" s="16">
        <v>75808</v>
      </c>
      <c r="N14" s="15">
        <v>0</v>
      </c>
      <c r="O14" s="16">
        <v>0</v>
      </c>
      <c r="P14" s="15">
        <v>0</v>
      </c>
      <c r="Q14" s="16">
        <v>0</v>
      </c>
      <c r="R14" s="31">
        <v>44580</v>
      </c>
      <c r="S14" s="15">
        <v>0</v>
      </c>
      <c r="T14" s="15">
        <v>0</v>
      </c>
      <c r="U14" s="16">
        <v>44580</v>
      </c>
      <c r="V14" s="15">
        <v>0</v>
      </c>
      <c r="W14" s="16">
        <v>0</v>
      </c>
      <c r="X14" s="15">
        <v>0</v>
      </c>
      <c r="Y14" s="16">
        <v>0</v>
      </c>
      <c r="Z14" s="31">
        <v>45146</v>
      </c>
      <c r="AA14" s="15">
        <v>0</v>
      </c>
      <c r="AB14" s="15">
        <v>0</v>
      </c>
      <c r="AC14" s="16">
        <v>45146</v>
      </c>
      <c r="AD14" s="15">
        <v>0</v>
      </c>
      <c r="AE14" s="16">
        <v>0</v>
      </c>
      <c r="AF14" s="15">
        <v>0</v>
      </c>
      <c r="AG14" s="16">
        <v>0</v>
      </c>
      <c r="AH14" s="31">
        <v>42290</v>
      </c>
      <c r="AI14" s="15">
        <v>0</v>
      </c>
      <c r="AJ14" s="15">
        <v>0</v>
      </c>
      <c r="AK14" s="16">
        <v>42290</v>
      </c>
      <c r="AL14" s="15">
        <v>0</v>
      </c>
      <c r="AM14" s="16">
        <v>0</v>
      </c>
      <c r="AN14" s="15">
        <v>0</v>
      </c>
      <c r="AO14" s="16">
        <v>0</v>
      </c>
      <c r="AP14" s="31">
        <v>44117</v>
      </c>
      <c r="AQ14" s="15">
        <v>0</v>
      </c>
      <c r="AR14" s="15">
        <v>0</v>
      </c>
      <c r="AS14" s="16">
        <v>44117</v>
      </c>
      <c r="AT14" s="15">
        <v>0</v>
      </c>
      <c r="AU14" s="16">
        <v>0</v>
      </c>
      <c r="AV14" s="15">
        <v>0</v>
      </c>
      <c r="AW14" s="16">
        <v>0</v>
      </c>
      <c r="AX14" s="31">
        <v>43248</v>
      </c>
      <c r="AY14" s="15">
        <v>0</v>
      </c>
      <c r="AZ14" s="15">
        <v>0</v>
      </c>
      <c r="BA14" s="16">
        <v>43248</v>
      </c>
      <c r="BB14" s="15">
        <v>0</v>
      </c>
      <c r="BC14" s="16">
        <v>0</v>
      </c>
      <c r="BD14" s="15">
        <v>0</v>
      </c>
      <c r="BE14" s="16">
        <v>0</v>
      </c>
      <c r="BF14" s="31">
        <v>40536</v>
      </c>
      <c r="BG14" s="15">
        <v>0</v>
      </c>
      <c r="BH14" s="15">
        <v>0</v>
      </c>
      <c r="BI14" s="16">
        <v>40536</v>
      </c>
      <c r="BJ14" s="15">
        <v>0</v>
      </c>
      <c r="BK14" s="16">
        <v>0</v>
      </c>
      <c r="BL14" s="15">
        <v>0</v>
      </c>
      <c r="BM14" s="16">
        <v>0</v>
      </c>
      <c r="BN14" s="31">
        <v>43417</v>
      </c>
      <c r="BO14" s="15">
        <v>0</v>
      </c>
      <c r="BP14" s="15">
        <v>0</v>
      </c>
      <c r="BQ14" s="16">
        <v>43417</v>
      </c>
      <c r="BR14" s="15">
        <v>0</v>
      </c>
      <c r="BS14" s="16">
        <v>0</v>
      </c>
      <c r="BT14" s="15">
        <v>0</v>
      </c>
      <c r="BU14" s="16">
        <v>0</v>
      </c>
      <c r="BV14" s="31">
        <v>58307</v>
      </c>
      <c r="BW14" s="15">
        <v>0</v>
      </c>
      <c r="BX14" s="15">
        <v>0</v>
      </c>
      <c r="BY14" s="16">
        <v>58307</v>
      </c>
      <c r="BZ14" s="15">
        <v>0</v>
      </c>
      <c r="CA14" s="16">
        <v>0</v>
      </c>
      <c r="CB14" s="15">
        <v>0</v>
      </c>
      <c r="CC14" s="16">
        <v>0</v>
      </c>
      <c r="CD14" s="31">
        <v>68959</v>
      </c>
      <c r="CE14" s="15">
        <v>0</v>
      </c>
      <c r="CF14" s="15">
        <v>0</v>
      </c>
      <c r="CG14" s="16">
        <v>68959</v>
      </c>
      <c r="CH14" s="15">
        <v>0</v>
      </c>
      <c r="CI14" s="16">
        <v>0</v>
      </c>
      <c r="CJ14" s="15">
        <v>0</v>
      </c>
      <c r="CK14" s="16">
        <v>0</v>
      </c>
      <c r="CL14" s="31">
        <v>83364</v>
      </c>
      <c r="CM14" s="15">
        <v>0</v>
      </c>
      <c r="CN14" s="15">
        <v>0</v>
      </c>
      <c r="CO14" s="16">
        <v>83364</v>
      </c>
      <c r="CP14" s="15">
        <v>0</v>
      </c>
      <c r="CQ14" s="16">
        <v>0</v>
      </c>
      <c r="CR14" s="15">
        <v>0</v>
      </c>
      <c r="CS14" s="16">
        <v>0</v>
      </c>
      <c r="CT14" s="31">
        <v>606186</v>
      </c>
      <c r="CU14" s="15">
        <v>0</v>
      </c>
      <c r="CV14" s="15">
        <v>0</v>
      </c>
      <c r="CW14" s="16">
        <v>606186</v>
      </c>
      <c r="CX14" s="15">
        <v>0</v>
      </c>
      <c r="CY14" s="16">
        <v>0</v>
      </c>
      <c r="CZ14" s="15">
        <v>0</v>
      </c>
      <c r="DA14" s="16">
        <v>0</v>
      </c>
    </row>
    <row r="15" spans="1:105" ht="12.75" customHeight="1">
      <c r="A15" s="18" t="s">
        <v>52</v>
      </c>
      <c r="B15" s="31">
        <v>11964326</v>
      </c>
      <c r="C15" s="15">
        <v>0</v>
      </c>
      <c r="D15" s="15">
        <v>0</v>
      </c>
      <c r="E15" s="16">
        <v>11964326</v>
      </c>
      <c r="F15" s="15">
        <v>37428.19</v>
      </c>
      <c r="G15" s="16">
        <v>0</v>
      </c>
      <c r="H15" s="15">
        <v>25212.97</v>
      </c>
      <c r="I15" s="16">
        <v>0</v>
      </c>
      <c r="J15" s="31">
        <v>13729638</v>
      </c>
      <c r="K15" s="15">
        <v>0</v>
      </c>
      <c r="L15" s="15">
        <v>0</v>
      </c>
      <c r="M15" s="16">
        <v>13729638</v>
      </c>
      <c r="N15" s="15">
        <v>40429.88</v>
      </c>
      <c r="O15" s="16">
        <v>0</v>
      </c>
      <c r="P15" s="15">
        <v>29642.36</v>
      </c>
      <c r="Q15" s="16">
        <v>0</v>
      </c>
      <c r="R15" s="31">
        <v>12760897</v>
      </c>
      <c r="S15" s="15">
        <v>0</v>
      </c>
      <c r="T15" s="15">
        <v>0</v>
      </c>
      <c r="U15" s="16">
        <v>12760897</v>
      </c>
      <c r="V15" s="15">
        <v>40312.16</v>
      </c>
      <c r="W15" s="16">
        <v>0</v>
      </c>
      <c r="X15" s="15">
        <v>28502</v>
      </c>
      <c r="Y15" s="16">
        <v>0</v>
      </c>
      <c r="Z15" s="31">
        <v>14146433</v>
      </c>
      <c r="AA15" s="15">
        <v>190520</v>
      </c>
      <c r="AB15" s="15">
        <v>0</v>
      </c>
      <c r="AC15" s="16">
        <v>14146433</v>
      </c>
      <c r="AD15" s="15">
        <v>40727.91</v>
      </c>
      <c r="AE15" s="16">
        <v>0</v>
      </c>
      <c r="AF15" s="15">
        <v>30767.97</v>
      </c>
      <c r="AG15" s="16">
        <v>0</v>
      </c>
      <c r="AH15" s="31">
        <v>13597553</v>
      </c>
      <c r="AI15" s="15">
        <v>0</v>
      </c>
      <c r="AJ15" s="15">
        <v>0</v>
      </c>
      <c r="AK15" s="16">
        <v>13597553</v>
      </c>
      <c r="AL15" s="15">
        <v>40574.47</v>
      </c>
      <c r="AM15" s="16">
        <v>0</v>
      </c>
      <c r="AN15" s="15">
        <v>31986.26</v>
      </c>
      <c r="AO15" s="16">
        <v>0</v>
      </c>
      <c r="AP15" s="31">
        <v>13370033</v>
      </c>
      <c r="AQ15" s="15">
        <v>0</v>
      </c>
      <c r="AR15" s="15">
        <v>0</v>
      </c>
      <c r="AS15" s="16">
        <v>13370033</v>
      </c>
      <c r="AT15" s="15">
        <v>40445.07</v>
      </c>
      <c r="AU15" s="16">
        <v>0</v>
      </c>
      <c r="AV15" s="15">
        <v>30738.95</v>
      </c>
      <c r="AW15" s="16">
        <v>0</v>
      </c>
      <c r="AX15" s="31">
        <v>14741740</v>
      </c>
      <c r="AY15" s="15">
        <v>0</v>
      </c>
      <c r="AZ15" s="15">
        <v>0</v>
      </c>
      <c r="BA15" s="16">
        <v>14741740</v>
      </c>
      <c r="BB15" s="15">
        <v>40620.53</v>
      </c>
      <c r="BC15" s="16">
        <v>0</v>
      </c>
      <c r="BD15" s="15">
        <v>32274</v>
      </c>
      <c r="BE15" s="16">
        <v>0</v>
      </c>
      <c r="BF15" s="31">
        <v>15028315</v>
      </c>
      <c r="BG15" s="15">
        <v>0</v>
      </c>
      <c r="BH15" s="15">
        <v>0</v>
      </c>
      <c r="BI15" s="16">
        <v>15028315</v>
      </c>
      <c r="BJ15" s="15">
        <v>40115.92</v>
      </c>
      <c r="BK15" s="16">
        <v>0</v>
      </c>
      <c r="BL15" s="15">
        <v>32358</v>
      </c>
      <c r="BM15" s="16">
        <v>0</v>
      </c>
      <c r="BN15" s="31">
        <v>15626903</v>
      </c>
      <c r="BO15" s="15">
        <v>0</v>
      </c>
      <c r="BP15" s="15">
        <v>0</v>
      </c>
      <c r="BQ15" s="16">
        <v>15626903</v>
      </c>
      <c r="BR15" s="15">
        <v>40666.33</v>
      </c>
      <c r="BS15" s="16">
        <v>0</v>
      </c>
      <c r="BT15" s="15">
        <v>34275</v>
      </c>
      <c r="BU15" s="16">
        <v>738</v>
      </c>
      <c r="BV15" s="31">
        <v>15195511</v>
      </c>
      <c r="BW15" s="15">
        <v>0</v>
      </c>
      <c r="BX15" s="15">
        <v>0</v>
      </c>
      <c r="BY15" s="16">
        <v>15195511</v>
      </c>
      <c r="BZ15" s="15">
        <v>40142.09</v>
      </c>
      <c r="CA15" s="16">
        <v>0</v>
      </c>
      <c r="CB15" s="15">
        <v>32790</v>
      </c>
      <c r="CC15" s="16">
        <v>0</v>
      </c>
      <c r="CD15" s="31">
        <v>14235804</v>
      </c>
      <c r="CE15" s="15">
        <v>0</v>
      </c>
      <c r="CF15" s="15">
        <v>0</v>
      </c>
      <c r="CG15" s="16">
        <v>14235804</v>
      </c>
      <c r="CH15" s="15">
        <v>40122.95</v>
      </c>
      <c r="CI15" s="16">
        <v>0</v>
      </c>
      <c r="CJ15" s="15">
        <v>31310.32</v>
      </c>
      <c r="CK15" s="16">
        <v>0</v>
      </c>
      <c r="CL15" s="31">
        <v>13860264</v>
      </c>
      <c r="CM15" s="15">
        <v>0</v>
      </c>
      <c r="CN15" s="15">
        <v>0</v>
      </c>
      <c r="CO15" s="16">
        <v>13860264</v>
      </c>
      <c r="CP15" s="15">
        <v>40495.9</v>
      </c>
      <c r="CQ15" s="16">
        <v>0</v>
      </c>
      <c r="CR15" s="15">
        <v>30392.73</v>
      </c>
      <c r="CS15" s="16">
        <v>0</v>
      </c>
      <c r="CT15" s="31">
        <v>168257417</v>
      </c>
      <c r="CU15" s="15">
        <v>190520</v>
      </c>
      <c r="CV15" s="15">
        <v>0</v>
      </c>
      <c r="CW15" s="16">
        <v>168257417</v>
      </c>
      <c r="CX15" s="15">
        <v>482081.4</v>
      </c>
      <c r="CY15" s="16">
        <v>0</v>
      </c>
      <c r="CZ15" s="15">
        <v>370250.56</v>
      </c>
      <c r="DA15" s="16">
        <v>738</v>
      </c>
    </row>
    <row r="16" spans="1:105" ht="12.75" customHeight="1">
      <c r="A16" s="18" t="s">
        <v>60</v>
      </c>
      <c r="B16" s="31">
        <v>1610776</v>
      </c>
      <c r="C16" s="15">
        <v>0</v>
      </c>
      <c r="D16" s="15">
        <v>1902843</v>
      </c>
      <c r="E16" s="16">
        <v>3513619</v>
      </c>
      <c r="F16" s="15">
        <v>0</v>
      </c>
      <c r="G16" s="16">
        <v>0</v>
      </c>
      <c r="H16" s="15">
        <v>0</v>
      </c>
      <c r="I16" s="16">
        <v>0</v>
      </c>
      <c r="J16" s="31">
        <v>1099520</v>
      </c>
      <c r="K16" s="15">
        <v>0</v>
      </c>
      <c r="L16" s="15">
        <v>1720931</v>
      </c>
      <c r="M16" s="16">
        <v>2820451</v>
      </c>
      <c r="N16" s="15">
        <v>0</v>
      </c>
      <c r="O16" s="16">
        <v>0</v>
      </c>
      <c r="P16" s="15">
        <v>0</v>
      </c>
      <c r="Q16" s="16">
        <v>0</v>
      </c>
      <c r="R16" s="31">
        <v>715070</v>
      </c>
      <c r="S16" s="15">
        <v>0</v>
      </c>
      <c r="T16" s="15">
        <v>1415770</v>
      </c>
      <c r="U16" s="16">
        <v>2130840</v>
      </c>
      <c r="V16" s="15">
        <v>0</v>
      </c>
      <c r="W16" s="16">
        <v>0</v>
      </c>
      <c r="X16" s="15">
        <v>0</v>
      </c>
      <c r="Y16" s="16">
        <v>0</v>
      </c>
      <c r="Z16" s="31">
        <v>83769</v>
      </c>
      <c r="AA16" s="15">
        <v>0</v>
      </c>
      <c r="AB16" s="15">
        <v>169246</v>
      </c>
      <c r="AC16" s="16">
        <v>253015</v>
      </c>
      <c r="AD16" s="15">
        <v>0</v>
      </c>
      <c r="AE16" s="16">
        <v>0</v>
      </c>
      <c r="AF16" s="15">
        <v>0</v>
      </c>
      <c r="AG16" s="16">
        <v>0</v>
      </c>
      <c r="AH16" s="31">
        <v>7991</v>
      </c>
      <c r="AI16" s="15">
        <v>0</v>
      </c>
      <c r="AJ16" s="15">
        <v>-10175</v>
      </c>
      <c r="AK16" s="16">
        <v>-2184</v>
      </c>
      <c r="AL16" s="15">
        <v>0</v>
      </c>
      <c r="AM16" s="16">
        <v>0</v>
      </c>
      <c r="AN16" s="15">
        <v>0</v>
      </c>
      <c r="AO16" s="16">
        <v>0</v>
      </c>
      <c r="AP16" s="31">
        <v>0</v>
      </c>
      <c r="AQ16" s="15">
        <v>0</v>
      </c>
      <c r="AR16" s="15">
        <v>0</v>
      </c>
      <c r="AS16" s="16">
        <v>0</v>
      </c>
      <c r="AT16" s="15">
        <v>0</v>
      </c>
      <c r="AU16" s="16">
        <v>0</v>
      </c>
      <c r="AV16" s="15">
        <v>0</v>
      </c>
      <c r="AW16" s="16">
        <v>0</v>
      </c>
      <c r="AX16" s="31">
        <v>0</v>
      </c>
      <c r="AY16" s="15">
        <v>0</v>
      </c>
      <c r="AZ16" s="15">
        <v>0</v>
      </c>
      <c r="BA16" s="16">
        <v>0</v>
      </c>
      <c r="BB16" s="15">
        <v>0</v>
      </c>
      <c r="BC16" s="16">
        <v>0</v>
      </c>
      <c r="BD16" s="15">
        <v>0</v>
      </c>
      <c r="BE16" s="16">
        <v>0</v>
      </c>
      <c r="BF16" s="31">
        <v>0</v>
      </c>
      <c r="BG16" s="15">
        <v>0</v>
      </c>
      <c r="BH16" s="15">
        <v>0</v>
      </c>
      <c r="BI16" s="16">
        <v>0</v>
      </c>
      <c r="BJ16" s="15">
        <v>0</v>
      </c>
      <c r="BK16" s="16">
        <v>0</v>
      </c>
      <c r="BL16" s="15">
        <v>0</v>
      </c>
      <c r="BM16" s="16">
        <v>0</v>
      </c>
      <c r="BN16" s="31">
        <v>0</v>
      </c>
      <c r="BO16" s="15">
        <v>0</v>
      </c>
      <c r="BP16" s="15">
        <v>0</v>
      </c>
      <c r="BQ16" s="16">
        <v>0</v>
      </c>
      <c r="BR16" s="15">
        <v>0</v>
      </c>
      <c r="BS16" s="16">
        <v>0</v>
      </c>
      <c r="BT16" s="15">
        <v>0</v>
      </c>
      <c r="BU16" s="16">
        <v>0</v>
      </c>
      <c r="BV16" s="31">
        <v>125453</v>
      </c>
      <c r="BW16" s="15">
        <v>0</v>
      </c>
      <c r="BX16" s="15">
        <v>186059</v>
      </c>
      <c r="BY16" s="16">
        <v>311512</v>
      </c>
      <c r="BZ16" s="15">
        <v>0</v>
      </c>
      <c r="CA16" s="16">
        <v>0</v>
      </c>
      <c r="CB16" s="15">
        <v>0</v>
      </c>
      <c r="CC16" s="16">
        <v>0</v>
      </c>
      <c r="CD16" s="31">
        <v>3194085</v>
      </c>
      <c r="CE16" s="15">
        <v>0</v>
      </c>
      <c r="CF16" s="15">
        <v>3434132</v>
      </c>
      <c r="CG16" s="16">
        <v>6628217</v>
      </c>
      <c r="CH16" s="15">
        <v>0</v>
      </c>
      <c r="CI16" s="16">
        <v>0</v>
      </c>
      <c r="CJ16" s="15">
        <v>0</v>
      </c>
      <c r="CK16" s="16">
        <v>0</v>
      </c>
      <c r="CL16" s="31">
        <v>5570441</v>
      </c>
      <c r="CM16" s="15">
        <v>0</v>
      </c>
      <c r="CN16" s="15">
        <v>4982305</v>
      </c>
      <c r="CO16" s="16">
        <v>10552746</v>
      </c>
      <c r="CP16" s="15">
        <v>0</v>
      </c>
      <c r="CQ16" s="16">
        <v>0</v>
      </c>
      <c r="CR16" s="15">
        <v>0</v>
      </c>
      <c r="CS16" s="16">
        <v>0</v>
      </c>
      <c r="CT16" s="31">
        <v>12407105</v>
      </c>
      <c r="CU16" s="15">
        <v>0</v>
      </c>
      <c r="CV16" s="15">
        <v>13801111</v>
      </c>
      <c r="CW16" s="16">
        <v>26208216</v>
      </c>
      <c r="CX16" s="15">
        <v>0</v>
      </c>
      <c r="CY16" s="16">
        <v>0</v>
      </c>
      <c r="CZ16" s="15">
        <v>0</v>
      </c>
      <c r="DA16" s="16">
        <v>0</v>
      </c>
    </row>
    <row r="17" spans="1:105" ht="12.75" customHeight="1">
      <c r="A17" s="18" t="s">
        <v>65</v>
      </c>
      <c r="B17" s="31">
        <v>8541099</v>
      </c>
      <c r="C17" s="15">
        <v>1137929</v>
      </c>
      <c r="D17" s="15">
        <v>2531992</v>
      </c>
      <c r="E17" s="16">
        <v>12211020</v>
      </c>
      <c r="F17" s="15">
        <v>33416.87</v>
      </c>
      <c r="G17" s="16">
        <v>11769.65</v>
      </c>
      <c r="H17" s="15">
        <v>32422.97</v>
      </c>
      <c r="I17" s="16">
        <v>634.29</v>
      </c>
      <c r="J17" s="31">
        <v>10157821</v>
      </c>
      <c r="K17" s="15">
        <v>1262799</v>
      </c>
      <c r="L17" s="15">
        <v>2195684</v>
      </c>
      <c r="M17" s="16">
        <v>13616304</v>
      </c>
      <c r="N17" s="15">
        <v>37318.61</v>
      </c>
      <c r="O17" s="16">
        <v>12254.52</v>
      </c>
      <c r="P17" s="15">
        <v>37017.56</v>
      </c>
      <c r="Q17" s="16">
        <v>626.63</v>
      </c>
      <c r="R17" s="31">
        <v>8382602</v>
      </c>
      <c r="S17" s="15">
        <v>969792</v>
      </c>
      <c r="T17" s="15">
        <v>1957612</v>
      </c>
      <c r="U17" s="16">
        <v>11310006</v>
      </c>
      <c r="V17" s="15">
        <v>35729.13</v>
      </c>
      <c r="W17" s="16">
        <v>10668</v>
      </c>
      <c r="X17" s="15">
        <v>35013</v>
      </c>
      <c r="Y17" s="16">
        <v>713</v>
      </c>
      <c r="Z17" s="31">
        <v>7943961</v>
      </c>
      <c r="AA17" s="15">
        <v>755752</v>
      </c>
      <c r="AB17" s="15">
        <v>2161237</v>
      </c>
      <c r="AC17" s="16">
        <v>10860950</v>
      </c>
      <c r="AD17" s="15">
        <v>34598</v>
      </c>
      <c r="AE17" s="16">
        <v>10422.69</v>
      </c>
      <c r="AF17" s="15">
        <v>31419.99</v>
      </c>
      <c r="AG17" s="16">
        <v>1018.9</v>
      </c>
      <c r="AH17" s="31">
        <v>6462509</v>
      </c>
      <c r="AI17" s="15">
        <v>531106</v>
      </c>
      <c r="AJ17" s="15">
        <v>1860690</v>
      </c>
      <c r="AK17" s="16">
        <v>8854305</v>
      </c>
      <c r="AL17" s="15">
        <v>33227.08</v>
      </c>
      <c r="AM17" s="16">
        <v>8885.38</v>
      </c>
      <c r="AN17" s="15">
        <v>27021.62</v>
      </c>
      <c r="AO17" s="16">
        <v>1322.42</v>
      </c>
      <c r="AP17" s="31">
        <v>6655256</v>
      </c>
      <c r="AQ17" s="15">
        <v>567537</v>
      </c>
      <c r="AR17" s="15">
        <v>1795827</v>
      </c>
      <c r="AS17" s="16">
        <v>9018620</v>
      </c>
      <c r="AT17" s="15">
        <v>33513.03</v>
      </c>
      <c r="AU17" s="16">
        <v>9916.38</v>
      </c>
      <c r="AV17" s="15">
        <v>26256.93</v>
      </c>
      <c r="AW17" s="16">
        <v>1112.56</v>
      </c>
      <c r="AX17" s="31">
        <v>-83463</v>
      </c>
      <c r="AY17" s="15">
        <v>97000</v>
      </c>
      <c r="AZ17" s="15">
        <v>72000</v>
      </c>
      <c r="BA17" s="16">
        <v>85537</v>
      </c>
      <c r="BB17" s="15">
        <v>1433.22</v>
      </c>
      <c r="BC17" s="16">
        <v>1729</v>
      </c>
      <c r="BD17" s="15">
        <v>1875</v>
      </c>
      <c r="BE17" s="16">
        <v>277</v>
      </c>
      <c r="BF17" s="31">
        <v>0</v>
      </c>
      <c r="BG17" s="15">
        <v>0</v>
      </c>
      <c r="BH17" s="15">
        <v>0</v>
      </c>
      <c r="BI17" s="16">
        <v>0</v>
      </c>
      <c r="BJ17" s="15">
        <v>0</v>
      </c>
      <c r="BK17" s="16">
        <v>0</v>
      </c>
      <c r="BL17" s="15">
        <v>0</v>
      </c>
      <c r="BM17" s="16">
        <v>0</v>
      </c>
      <c r="BN17" s="31">
        <v>3309500</v>
      </c>
      <c r="BO17" s="15">
        <v>1992000</v>
      </c>
      <c r="BP17" s="15">
        <v>4239000</v>
      </c>
      <c r="BQ17" s="16">
        <v>9540500</v>
      </c>
      <c r="BR17" s="15">
        <v>25814.8</v>
      </c>
      <c r="BS17" s="16">
        <v>28640</v>
      </c>
      <c r="BT17" s="15">
        <v>29357</v>
      </c>
      <c r="BU17" s="16">
        <v>4744</v>
      </c>
      <c r="BV17" s="31">
        <v>0</v>
      </c>
      <c r="BW17" s="15">
        <v>0</v>
      </c>
      <c r="BX17" s="15">
        <v>0</v>
      </c>
      <c r="BY17" s="16">
        <v>0</v>
      </c>
      <c r="BZ17" s="15">
        <v>0</v>
      </c>
      <c r="CA17" s="16">
        <v>0</v>
      </c>
      <c r="CB17" s="15">
        <v>0</v>
      </c>
      <c r="CC17" s="16">
        <v>0</v>
      </c>
      <c r="CD17" s="31">
        <v>0</v>
      </c>
      <c r="CE17" s="15">
        <v>0</v>
      </c>
      <c r="CF17" s="15">
        <v>0</v>
      </c>
      <c r="CG17" s="16">
        <v>0</v>
      </c>
      <c r="CH17" s="15"/>
      <c r="CI17" s="16"/>
      <c r="CJ17" s="15">
        <v>0</v>
      </c>
      <c r="CK17" s="16"/>
      <c r="CL17" s="31">
        <v>0</v>
      </c>
      <c r="CM17" s="15">
        <v>0</v>
      </c>
      <c r="CN17" s="15">
        <v>0</v>
      </c>
      <c r="CO17" s="16">
        <v>0</v>
      </c>
      <c r="CP17" s="15">
        <v>0</v>
      </c>
      <c r="CQ17" s="16">
        <v>0</v>
      </c>
      <c r="CR17" s="15">
        <v>0</v>
      </c>
      <c r="CS17" s="16">
        <v>0</v>
      </c>
      <c r="CT17" s="31">
        <v>51369285</v>
      </c>
      <c r="CU17" s="15">
        <v>7313915</v>
      </c>
      <c r="CV17" s="15">
        <v>16814042</v>
      </c>
      <c r="CW17" s="16">
        <v>75497242</v>
      </c>
      <c r="CX17" s="15">
        <v>230715.94</v>
      </c>
      <c r="CY17" s="16">
        <v>90427.62</v>
      </c>
      <c r="CZ17" s="15">
        <v>220384.07</v>
      </c>
      <c r="DA17" s="16">
        <v>10441.8</v>
      </c>
    </row>
    <row r="18" spans="1:105" ht="12.75" customHeight="1">
      <c r="A18" s="18" t="s">
        <v>66</v>
      </c>
      <c r="B18" s="31">
        <v>8217850</v>
      </c>
      <c r="C18" s="15">
        <v>3701814</v>
      </c>
      <c r="D18" s="15">
        <v>8759852</v>
      </c>
      <c r="E18" s="16">
        <v>20679516</v>
      </c>
      <c r="F18" s="15">
        <v>46364.97</v>
      </c>
      <c r="G18" s="16">
        <v>35416.12</v>
      </c>
      <c r="H18" s="15">
        <v>45548.26</v>
      </c>
      <c r="I18" s="16">
        <v>12842.74</v>
      </c>
      <c r="J18" s="31">
        <v>8280985</v>
      </c>
      <c r="K18" s="15">
        <v>3999549</v>
      </c>
      <c r="L18" s="15">
        <v>7589405</v>
      </c>
      <c r="M18" s="16">
        <v>19869939</v>
      </c>
      <c r="N18" s="15">
        <v>48936.99</v>
      </c>
      <c r="O18" s="16">
        <v>35485.4</v>
      </c>
      <c r="P18" s="15">
        <v>48337.83</v>
      </c>
      <c r="Q18" s="16">
        <v>12883</v>
      </c>
      <c r="R18" s="31">
        <v>8067918</v>
      </c>
      <c r="S18" s="15">
        <v>3696689</v>
      </c>
      <c r="T18" s="15">
        <v>7901860</v>
      </c>
      <c r="U18" s="16">
        <v>19666467</v>
      </c>
      <c r="V18" s="15">
        <v>44407.59</v>
      </c>
      <c r="W18" s="16">
        <v>31258</v>
      </c>
      <c r="X18" s="15">
        <v>44185</v>
      </c>
      <c r="Y18" s="16">
        <v>11506</v>
      </c>
      <c r="Z18" s="31">
        <v>9322407</v>
      </c>
      <c r="AA18" s="15">
        <v>3292896</v>
      </c>
      <c r="AB18" s="15">
        <v>9590717</v>
      </c>
      <c r="AC18" s="16">
        <v>22206020</v>
      </c>
      <c r="AD18" s="15">
        <v>48775.1</v>
      </c>
      <c r="AE18" s="16">
        <v>35729.01</v>
      </c>
      <c r="AF18" s="15">
        <v>48622.75</v>
      </c>
      <c r="AG18" s="16">
        <v>13384.91</v>
      </c>
      <c r="AH18" s="31">
        <v>9030656</v>
      </c>
      <c r="AI18" s="15">
        <v>2400394</v>
      </c>
      <c r="AJ18" s="15">
        <v>10055629</v>
      </c>
      <c r="AK18" s="16">
        <v>21486679</v>
      </c>
      <c r="AL18" s="15">
        <v>50528.25</v>
      </c>
      <c r="AM18" s="16">
        <v>37242</v>
      </c>
      <c r="AN18" s="15">
        <v>50331.65</v>
      </c>
      <c r="AO18" s="16">
        <v>13293.98</v>
      </c>
      <c r="AP18" s="31">
        <v>9445146</v>
      </c>
      <c r="AQ18" s="15">
        <v>2536629</v>
      </c>
      <c r="AR18" s="15">
        <v>10492849</v>
      </c>
      <c r="AS18" s="16">
        <v>22474624</v>
      </c>
      <c r="AT18" s="15">
        <v>51143.72</v>
      </c>
      <c r="AU18" s="16">
        <v>37851.06</v>
      </c>
      <c r="AV18" s="15">
        <v>50903.15</v>
      </c>
      <c r="AW18" s="16">
        <v>13690.83</v>
      </c>
      <c r="AX18" s="31">
        <v>9770883</v>
      </c>
      <c r="AY18" s="15">
        <v>2628412</v>
      </c>
      <c r="AZ18" s="15">
        <v>10632145</v>
      </c>
      <c r="BA18" s="16">
        <v>23031440</v>
      </c>
      <c r="BB18" s="15">
        <v>56717.22</v>
      </c>
      <c r="BC18" s="16">
        <v>41887</v>
      </c>
      <c r="BD18" s="15">
        <v>56504</v>
      </c>
      <c r="BE18" s="16">
        <v>13998</v>
      </c>
      <c r="BF18" s="31">
        <v>10653272</v>
      </c>
      <c r="BG18" s="15">
        <v>2895916</v>
      </c>
      <c r="BH18" s="15">
        <v>11465767</v>
      </c>
      <c r="BI18" s="16">
        <v>25014955</v>
      </c>
      <c r="BJ18" s="15">
        <v>54530.43</v>
      </c>
      <c r="BK18" s="16">
        <v>40510</v>
      </c>
      <c r="BL18" s="15">
        <v>54387</v>
      </c>
      <c r="BM18" s="16">
        <v>13847</v>
      </c>
      <c r="BN18" s="31">
        <v>10477445</v>
      </c>
      <c r="BO18" s="15">
        <v>2784527</v>
      </c>
      <c r="BP18" s="15">
        <v>11875197</v>
      </c>
      <c r="BQ18" s="16">
        <v>25137169</v>
      </c>
      <c r="BR18" s="15">
        <v>55260.02</v>
      </c>
      <c r="BS18" s="16">
        <v>41065</v>
      </c>
      <c r="BT18" s="15">
        <v>55033</v>
      </c>
      <c r="BU18" s="16">
        <v>14150</v>
      </c>
      <c r="BV18" s="31">
        <v>10018817</v>
      </c>
      <c r="BW18" s="15">
        <v>2487560</v>
      </c>
      <c r="BX18" s="15">
        <v>10842377</v>
      </c>
      <c r="BY18" s="16">
        <v>23348754</v>
      </c>
      <c r="BZ18" s="15">
        <v>52415.45</v>
      </c>
      <c r="CA18" s="16">
        <v>36769</v>
      </c>
      <c r="CB18" s="15">
        <v>51646</v>
      </c>
      <c r="CC18" s="16">
        <v>13037</v>
      </c>
      <c r="CD18" s="31">
        <v>9174752</v>
      </c>
      <c r="CE18" s="15">
        <v>2179263</v>
      </c>
      <c r="CF18" s="15">
        <v>10160580</v>
      </c>
      <c r="CG18" s="16">
        <v>21514595</v>
      </c>
      <c r="CH18" s="15">
        <v>49985.98</v>
      </c>
      <c r="CI18" s="16">
        <v>35367.32</v>
      </c>
      <c r="CJ18" s="15">
        <v>49633.5</v>
      </c>
      <c r="CK18" s="16">
        <v>13289.55</v>
      </c>
      <c r="CL18" s="31">
        <v>8919320</v>
      </c>
      <c r="CM18" s="15">
        <v>3020772</v>
      </c>
      <c r="CN18" s="15">
        <v>8865637</v>
      </c>
      <c r="CO18" s="16">
        <v>20805729</v>
      </c>
      <c r="CP18" s="15">
        <v>47300.85</v>
      </c>
      <c r="CQ18" s="16">
        <v>33652.56</v>
      </c>
      <c r="CR18" s="15">
        <v>0</v>
      </c>
      <c r="CS18" s="16">
        <v>13273.94</v>
      </c>
      <c r="CT18" s="31">
        <v>111379451</v>
      </c>
      <c r="CU18" s="15">
        <v>35624421</v>
      </c>
      <c r="CV18" s="15">
        <v>118232015</v>
      </c>
      <c r="CW18" s="16">
        <v>265235887</v>
      </c>
      <c r="CX18" s="15">
        <v>610701.57</v>
      </c>
      <c r="CY18" s="16">
        <v>446090.47</v>
      </c>
      <c r="CZ18" s="15">
        <v>555132.14</v>
      </c>
      <c r="DA18" s="16">
        <v>159203.95</v>
      </c>
    </row>
    <row r="19" spans="1:105" ht="12.75" customHeight="1">
      <c r="A19" s="18" t="s">
        <v>54</v>
      </c>
      <c r="B19" s="31">
        <v>0</v>
      </c>
      <c r="C19" s="15">
        <v>0</v>
      </c>
      <c r="D19" s="15">
        <v>0</v>
      </c>
      <c r="E19" s="16">
        <v>0</v>
      </c>
      <c r="F19" s="15">
        <v>0</v>
      </c>
      <c r="G19" s="16">
        <v>0</v>
      </c>
      <c r="H19" s="15">
        <v>0</v>
      </c>
      <c r="I19" s="16">
        <v>0</v>
      </c>
      <c r="J19" s="31">
        <v>0</v>
      </c>
      <c r="K19" s="15">
        <v>0</v>
      </c>
      <c r="L19" s="15">
        <v>0</v>
      </c>
      <c r="M19" s="16">
        <v>0</v>
      </c>
      <c r="N19" s="15">
        <v>0</v>
      </c>
      <c r="O19" s="16">
        <v>0</v>
      </c>
      <c r="P19" s="15">
        <v>0</v>
      </c>
      <c r="Q19" s="16">
        <v>0</v>
      </c>
      <c r="R19" s="31">
        <v>0</v>
      </c>
      <c r="S19" s="15">
        <v>0</v>
      </c>
      <c r="T19" s="15">
        <v>0</v>
      </c>
      <c r="U19" s="16">
        <v>0</v>
      </c>
      <c r="V19" s="15">
        <v>0</v>
      </c>
      <c r="W19" s="16">
        <v>0</v>
      </c>
      <c r="X19" s="15">
        <v>0</v>
      </c>
      <c r="Y19" s="16">
        <v>0</v>
      </c>
      <c r="Z19" s="31">
        <v>0</v>
      </c>
      <c r="AA19" s="15">
        <v>0</v>
      </c>
      <c r="AB19" s="15">
        <v>0</v>
      </c>
      <c r="AC19" s="16">
        <v>0</v>
      </c>
      <c r="AD19" s="15">
        <v>0</v>
      </c>
      <c r="AE19" s="16">
        <v>0</v>
      </c>
      <c r="AF19" s="15">
        <v>0</v>
      </c>
      <c r="AG19" s="16">
        <v>0</v>
      </c>
      <c r="AH19" s="31">
        <v>0</v>
      </c>
      <c r="AI19" s="15">
        <v>0</v>
      </c>
      <c r="AJ19" s="15">
        <v>0</v>
      </c>
      <c r="AK19" s="16">
        <v>0</v>
      </c>
      <c r="AL19" s="15">
        <v>0</v>
      </c>
      <c r="AM19" s="16">
        <v>0</v>
      </c>
      <c r="AN19" s="15">
        <v>0</v>
      </c>
      <c r="AO19" s="16">
        <v>0</v>
      </c>
      <c r="AP19" s="31">
        <v>0</v>
      </c>
      <c r="AQ19" s="15">
        <v>0</v>
      </c>
      <c r="AR19" s="15">
        <v>0</v>
      </c>
      <c r="AS19" s="16">
        <v>0</v>
      </c>
      <c r="AT19" s="15">
        <v>0</v>
      </c>
      <c r="AU19" s="16">
        <v>0</v>
      </c>
      <c r="AV19" s="15">
        <v>0</v>
      </c>
      <c r="AW19" s="16">
        <v>0</v>
      </c>
      <c r="AX19" s="31">
        <v>0</v>
      </c>
      <c r="AY19" s="15">
        <v>0</v>
      </c>
      <c r="AZ19" s="15">
        <v>0</v>
      </c>
      <c r="BA19" s="16">
        <v>0</v>
      </c>
      <c r="BB19" s="15">
        <v>0</v>
      </c>
      <c r="BC19" s="16">
        <v>0</v>
      </c>
      <c r="BD19" s="15">
        <v>0</v>
      </c>
      <c r="BE19" s="16">
        <v>0</v>
      </c>
      <c r="BF19" s="31">
        <v>0</v>
      </c>
      <c r="BG19" s="15">
        <v>0</v>
      </c>
      <c r="BH19" s="15">
        <v>0</v>
      </c>
      <c r="BI19" s="16">
        <v>0</v>
      </c>
      <c r="BJ19" s="15">
        <v>0</v>
      </c>
      <c r="BK19" s="16">
        <v>0</v>
      </c>
      <c r="BL19" s="15">
        <v>0</v>
      </c>
      <c r="BM19" s="16">
        <v>0</v>
      </c>
      <c r="BN19" s="31">
        <v>0</v>
      </c>
      <c r="BO19" s="15">
        <v>0</v>
      </c>
      <c r="BP19" s="15">
        <v>0</v>
      </c>
      <c r="BQ19" s="16">
        <v>0</v>
      </c>
      <c r="BR19" s="15">
        <v>0</v>
      </c>
      <c r="BS19" s="16">
        <v>0</v>
      </c>
      <c r="BT19" s="15">
        <v>0</v>
      </c>
      <c r="BU19" s="16">
        <v>0</v>
      </c>
      <c r="BV19" s="31">
        <v>0</v>
      </c>
      <c r="BW19" s="15">
        <v>0</v>
      </c>
      <c r="BX19" s="15">
        <v>0</v>
      </c>
      <c r="BY19" s="16">
        <v>0</v>
      </c>
      <c r="BZ19" s="15">
        <v>0</v>
      </c>
      <c r="CA19" s="16">
        <v>0</v>
      </c>
      <c r="CB19" s="15">
        <v>0</v>
      </c>
      <c r="CC19" s="16">
        <v>0</v>
      </c>
      <c r="CD19" s="31">
        <v>0</v>
      </c>
      <c r="CE19" s="15">
        <v>0</v>
      </c>
      <c r="CF19" s="15">
        <v>0</v>
      </c>
      <c r="CG19" s="16">
        <v>0</v>
      </c>
      <c r="CH19" s="15">
        <v>0</v>
      </c>
      <c r="CI19" s="16">
        <v>0</v>
      </c>
      <c r="CJ19" s="15">
        <v>0</v>
      </c>
      <c r="CK19" s="16">
        <v>0</v>
      </c>
      <c r="CL19" s="31">
        <v>0</v>
      </c>
      <c r="CM19" s="15">
        <v>0</v>
      </c>
      <c r="CN19" s="15">
        <v>0</v>
      </c>
      <c r="CO19" s="16">
        <v>0</v>
      </c>
      <c r="CP19" s="15">
        <v>0</v>
      </c>
      <c r="CQ19" s="16">
        <v>0</v>
      </c>
      <c r="CR19" s="15">
        <v>0</v>
      </c>
      <c r="CS19" s="16">
        <v>0</v>
      </c>
      <c r="CT19" s="31">
        <v>0</v>
      </c>
      <c r="CU19" s="15">
        <v>0</v>
      </c>
      <c r="CV19" s="15">
        <v>0</v>
      </c>
      <c r="CW19" s="16">
        <v>0</v>
      </c>
      <c r="CX19" s="15">
        <v>0</v>
      </c>
      <c r="CY19" s="16">
        <v>0</v>
      </c>
      <c r="CZ19" s="15">
        <v>0</v>
      </c>
      <c r="DA19" s="16">
        <v>0</v>
      </c>
    </row>
    <row r="20" spans="1:105" ht="12.75" customHeight="1">
      <c r="A20" s="18" t="s">
        <v>55</v>
      </c>
      <c r="B20" s="31">
        <v>0</v>
      </c>
      <c r="C20" s="15">
        <v>0</v>
      </c>
      <c r="D20" s="15">
        <v>0</v>
      </c>
      <c r="E20" s="16">
        <v>0</v>
      </c>
      <c r="F20" s="15">
        <v>0</v>
      </c>
      <c r="G20" s="16">
        <v>0</v>
      </c>
      <c r="H20" s="15">
        <v>0</v>
      </c>
      <c r="I20" s="16">
        <v>0</v>
      </c>
      <c r="J20" s="31">
        <v>0</v>
      </c>
      <c r="K20" s="15">
        <v>0</v>
      </c>
      <c r="L20" s="15">
        <v>0</v>
      </c>
      <c r="M20" s="16">
        <v>0</v>
      </c>
      <c r="N20" s="15">
        <v>0</v>
      </c>
      <c r="O20" s="16">
        <v>0</v>
      </c>
      <c r="P20" s="15">
        <v>0</v>
      </c>
      <c r="Q20" s="16">
        <v>0</v>
      </c>
      <c r="R20" s="31">
        <v>0</v>
      </c>
      <c r="S20" s="15">
        <v>0</v>
      </c>
      <c r="T20" s="15">
        <v>0</v>
      </c>
      <c r="U20" s="16">
        <v>0</v>
      </c>
      <c r="V20" s="15">
        <v>0</v>
      </c>
      <c r="W20" s="16">
        <v>0</v>
      </c>
      <c r="X20" s="15">
        <v>0</v>
      </c>
      <c r="Y20" s="16">
        <v>0</v>
      </c>
      <c r="Z20" s="31">
        <v>0</v>
      </c>
      <c r="AA20" s="15">
        <v>0</v>
      </c>
      <c r="AB20" s="15">
        <v>0</v>
      </c>
      <c r="AC20" s="16">
        <v>0</v>
      </c>
      <c r="AD20" s="15">
        <v>0</v>
      </c>
      <c r="AE20" s="16">
        <v>0</v>
      </c>
      <c r="AF20" s="15">
        <v>0</v>
      </c>
      <c r="AG20" s="16">
        <v>0</v>
      </c>
      <c r="AH20" s="31">
        <v>0</v>
      </c>
      <c r="AI20" s="15">
        <v>0</v>
      </c>
      <c r="AJ20" s="15">
        <v>0</v>
      </c>
      <c r="AK20" s="16">
        <v>0</v>
      </c>
      <c r="AL20" s="15">
        <v>0</v>
      </c>
      <c r="AM20" s="16">
        <v>0</v>
      </c>
      <c r="AN20" s="15">
        <v>0</v>
      </c>
      <c r="AO20" s="16">
        <v>0</v>
      </c>
      <c r="AP20" s="31">
        <v>0</v>
      </c>
      <c r="AQ20" s="15">
        <v>0</v>
      </c>
      <c r="AR20" s="15">
        <v>0</v>
      </c>
      <c r="AS20" s="16">
        <v>0</v>
      </c>
      <c r="AT20" s="15">
        <v>0</v>
      </c>
      <c r="AU20" s="16">
        <v>0</v>
      </c>
      <c r="AV20" s="15">
        <v>0</v>
      </c>
      <c r="AW20" s="16">
        <v>0</v>
      </c>
      <c r="AX20" s="31">
        <v>0</v>
      </c>
      <c r="AY20" s="15">
        <v>0</v>
      </c>
      <c r="AZ20" s="15">
        <v>0</v>
      </c>
      <c r="BA20" s="16">
        <v>0</v>
      </c>
      <c r="BB20" s="15">
        <v>0</v>
      </c>
      <c r="BC20" s="16">
        <v>0</v>
      </c>
      <c r="BD20" s="15">
        <v>0</v>
      </c>
      <c r="BE20" s="16">
        <v>0</v>
      </c>
      <c r="BF20" s="31">
        <v>0</v>
      </c>
      <c r="BG20" s="15">
        <v>0</v>
      </c>
      <c r="BH20" s="15">
        <v>0</v>
      </c>
      <c r="BI20" s="16">
        <v>0</v>
      </c>
      <c r="BJ20" s="15">
        <v>0</v>
      </c>
      <c r="BK20" s="16">
        <v>0</v>
      </c>
      <c r="BL20" s="15">
        <v>0</v>
      </c>
      <c r="BM20" s="16">
        <v>0</v>
      </c>
      <c r="BN20" s="31">
        <v>0</v>
      </c>
      <c r="BO20" s="15">
        <v>0</v>
      </c>
      <c r="BP20" s="15">
        <v>0</v>
      </c>
      <c r="BQ20" s="16">
        <v>0</v>
      </c>
      <c r="BR20" s="15">
        <v>0</v>
      </c>
      <c r="BS20" s="16">
        <v>0</v>
      </c>
      <c r="BT20" s="15">
        <v>0</v>
      </c>
      <c r="BU20" s="16">
        <v>0</v>
      </c>
      <c r="BV20" s="31">
        <v>0</v>
      </c>
      <c r="BW20" s="15">
        <v>0</v>
      </c>
      <c r="BX20" s="15">
        <v>0</v>
      </c>
      <c r="BY20" s="16">
        <v>0</v>
      </c>
      <c r="BZ20" s="15">
        <v>0</v>
      </c>
      <c r="CA20" s="16">
        <v>0</v>
      </c>
      <c r="CB20" s="15">
        <v>0</v>
      </c>
      <c r="CC20" s="16">
        <v>0</v>
      </c>
      <c r="CD20" s="31">
        <v>0</v>
      </c>
      <c r="CE20" s="15">
        <v>0</v>
      </c>
      <c r="CF20" s="15">
        <v>0</v>
      </c>
      <c r="CG20" s="16">
        <v>0</v>
      </c>
      <c r="CH20" s="15">
        <v>0</v>
      </c>
      <c r="CI20" s="16">
        <v>0</v>
      </c>
      <c r="CJ20" s="15">
        <v>0</v>
      </c>
      <c r="CK20" s="16">
        <v>0</v>
      </c>
      <c r="CL20" s="31">
        <v>0</v>
      </c>
      <c r="CM20" s="15">
        <v>0</v>
      </c>
      <c r="CN20" s="15">
        <v>0</v>
      </c>
      <c r="CO20" s="16">
        <v>0</v>
      </c>
      <c r="CP20" s="15">
        <v>0</v>
      </c>
      <c r="CQ20" s="16">
        <v>0</v>
      </c>
      <c r="CR20" s="15">
        <v>0</v>
      </c>
      <c r="CS20" s="16">
        <v>0</v>
      </c>
      <c r="CT20" s="31">
        <v>0</v>
      </c>
      <c r="CU20" s="15">
        <v>0</v>
      </c>
      <c r="CV20" s="15">
        <v>0</v>
      </c>
      <c r="CW20" s="16">
        <v>0</v>
      </c>
      <c r="CX20" s="15">
        <v>0</v>
      </c>
      <c r="CY20" s="16">
        <v>0</v>
      </c>
      <c r="CZ20" s="15">
        <v>0</v>
      </c>
      <c r="DA20" s="16">
        <v>0</v>
      </c>
    </row>
    <row r="21" spans="1:105" ht="12.75" customHeight="1">
      <c r="A21" s="18" t="s">
        <v>56</v>
      </c>
      <c r="B21" s="31">
        <v>3156</v>
      </c>
      <c r="C21" s="15">
        <v>0</v>
      </c>
      <c r="D21" s="15">
        <v>0</v>
      </c>
      <c r="E21" s="16">
        <v>3156</v>
      </c>
      <c r="F21" s="15">
        <v>1068</v>
      </c>
      <c r="G21" s="16">
        <v>0</v>
      </c>
      <c r="H21" s="15">
        <v>111.86</v>
      </c>
      <c r="I21" s="16">
        <v>0</v>
      </c>
      <c r="J21" s="31">
        <v>2956</v>
      </c>
      <c r="K21" s="15">
        <v>0</v>
      </c>
      <c r="L21" s="15">
        <v>0</v>
      </c>
      <c r="M21" s="16">
        <v>2956</v>
      </c>
      <c r="N21" s="15">
        <v>677</v>
      </c>
      <c r="O21" s="16">
        <v>0</v>
      </c>
      <c r="P21" s="15">
        <v>109.73</v>
      </c>
      <c r="Q21" s="16">
        <v>0</v>
      </c>
      <c r="R21" s="31">
        <v>3719</v>
      </c>
      <c r="S21" s="15">
        <v>0</v>
      </c>
      <c r="T21" s="15">
        <v>0</v>
      </c>
      <c r="U21" s="16">
        <v>3719</v>
      </c>
      <c r="V21" s="15">
        <v>1621.4</v>
      </c>
      <c r="W21" s="16">
        <v>0</v>
      </c>
      <c r="X21" s="15">
        <v>142</v>
      </c>
      <c r="Y21" s="16">
        <v>0</v>
      </c>
      <c r="Z21" s="31">
        <v>7100</v>
      </c>
      <c r="AA21" s="15">
        <v>0</v>
      </c>
      <c r="AB21" s="15">
        <v>0</v>
      </c>
      <c r="AC21" s="16">
        <v>7100</v>
      </c>
      <c r="AD21" s="15">
        <v>1642</v>
      </c>
      <c r="AE21" s="16">
        <v>0</v>
      </c>
      <c r="AF21" s="15">
        <v>426.13</v>
      </c>
      <c r="AG21" s="16">
        <v>0</v>
      </c>
      <c r="AH21" s="31">
        <v>12567</v>
      </c>
      <c r="AI21" s="15">
        <v>0</v>
      </c>
      <c r="AJ21" s="15">
        <v>0</v>
      </c>
      <c r="AK21" s="16">
        <v>12567</v>
      </c>
      <c r="AL21" s="15">
        <v>1453</v>
      </c>
      <c r="AM21" s="16">
        <v>0</v>
      </c>
      <c r="AN21" s="15">
        <v>788.23</v>
      </c>
      <c r="AO21" s="16">
        <v>0</v>
      </c>
      <c r="AP21" s="31">
        <v>24350</v>
      </c>
      <c r="AQ21" s="15">
        <v>0</v>
      </c>
      <c r="AR21" s="15">
        <v>0</v>
      </c>
      <c r="AS21" s="16">
        <v>24350</v>
      </c>
      <c r="AT21" s="15">
        <v>1545</v>
      </c>
      <c r="AU21" s="16">
        <v>0</v>
      </c>
      <c r="AV21" s="15">
        <v>1029.25</v>
      </c>
      <c r="AW21" s="16">
        <v>0</v>
      </c>
      <c r="AX21" s="31">
        <v>28549</v>
      </c>
      <c r="AY21" s="15">
        <v>0</v>
      </c>
      <c r="AZ21" s="15">
        <v>0</v>
      </c>
      <c r="BA21" s="16">
        <v>28549</v>
      </c>
      <c r="BB21" s="15">
        <v>1506</v>
      </c>
      <c r="BC21" s="16">
        <v>0</v>
      </c>
      <c r="BD21" s="15">
        <v>945</v>
      </c>
      <c r="BE21" s="16">
        <v>0</v>
      </c>
      <c r="BF21" s="31">
        <v>28709</v>
      </c>
      <c r="BG21" s="15">
        <v>0</v>
      </c>
      <c r="BH21" s="15">
        <v>0</v>
      </c>
      <c r="BI21" s="16">
        <v>28709</v>
      </c>
      <c r="BJ21" s="15">
        <v>1545</v>
      </c>
      <c r="BK21" s="16">
        <v>0</v>
      </c>
      <c r="BL21" s="15">
        <v>1046</v>
      </c>
      <c r="BM21" s="16">
        <v>0</v>
      </c>
      <c r="BN21" s="31">
        <v>32267</v>
      </c>
      <c r="BO21" s="15">
        <v>0</v>
      </c>
      <c r="BP21" s="15">
        <v>0</v>
      </c>
      <c r="BQ21" s="16">
        <v>32267</v>
      </c>
      <c r="BR21" s="15">
        <v>1555</v>
      </c>
      <c r="BS21" s="16">
        <v>0</v>
      </c>
      <c r="BT21" s="15">
        <v>1139</v>
      </c>
      <c r="BU21" s="16">
        <v>0</v>
      </c>
      <c r="BV21" s="31">
        <v>39450</v>
      </c>
      <c r="BW21" s="15">
        <v>0</v>
      </c>
      <c r="BX21" s="15">
        <v>0</v>
      </c>
      <c r="BY21" s="16">
        <v>39450</v>
      </c>
      <c r="BZ21" s="15">
        <v>1618.84</v>
      </c>
      <c r="CA21" s="16">
        <v>0</v>
      </c>
      <c r="CB21" s="15">
        <v>1180</v>
      </c>
      <c r="CC21" s="16">
        <v>0</v>
      </c>
      <c r="CD21" s="31">
        <v>19381</v>
      </c>
      <c r="CE21" s="15">
        <v>0</v>
      </c>
      <c r="CF21" s="15">
        <v>0</v>
      </c>
      <c r="CG21" s="16">
        <v>19381</v>
      </c>
      <c r="CH21" s="15">
        <v>1621</v>
      </c>
      <c r="CI21" s="16">
        <v>0</v>
      </c>
      <c r="CJ21" s="15">
        <v>1081.21</v>
      </c>
      <c r="CK21" s="16">
        <v>0</v>
      </c>
      <c r="CL21" s="31">
        <v>6299</v>
      </c>
      <c r="CM21" s="15">
        <v>0</v>
      </c>
      <c r="CN21" s="15">
        <v>0</v>
      </c>
      <c r="CO21" s="16">
        <v>6299</v>
      </c>
      <c r="CP21" s="15">
        <v>1555</v>
      </c>
      <c r="CQ21" s="16">
        <v>0</v>
      </c>
      <c r="CR21" s="15">
        <v>162.6</v>
      </c>
      <c r="CS21" s="16">
        <v>0</v>
      </c>
      <c r="CT21" s="31">
        <v>208503</v>
      </c>
      <c r="CU21" s="15">
        <v>0</v>
      </c>
      <c r="CV21" s="15">
        <v>0</v>
      </c>
      <c r="CW21" s="16">
        <v>208503</v>
      </c>
      <c r="CX21" s="15">
        <v>17407.24</v>
      </c>
      <c r="CY21" s="16">
        <v>0</v>
      </c>
      <c r="CZ21" s="15">
        <v>8161.01</v>
      </c>
      <c r="DA21" s="16">
        <v>0</v>
      </c>
    </row>
    <row r="22" spans="1:105" ht="12.75" customHeight="1">
      <c r="A22" s="18" t="s">
        <v>57</v>
      </c>
      <c r="B22" s="31">
        <v>0</v>
      </c>
      <c r="C22" s="15">
        <v>0</v>
      </c>
      <c r="D22" s="15">
        <v>0</v>
      </c>
      <c r="E22" s="16">
        <v>0</v>
      </c>
      <c r="F22" s="15">
        <v>0</v>
      </c>
      <c r="G22" s="16">
        <v>0</v>
      </c>
      <c r="H22" s="15">
        <v>0</v>
      </c>
      <c r="I22" s="16">
        <v>0</v>
      </c>
      <c r="J22" s="31">
        <v>4875</v>
      </c>
      <c r="K22" s="15">
        <v>0</v>
      </c>
      <c r="L22" s="15">
        <v>0</v>
      </c>
      <c r="M22" s="16">
        <v>4875</v>
      </c>
      <c r="N22" s="15">
        <v>0</v>
      </c>
      <c r="O22" s="16">
        <v>0</v>
      </c>
      <c r="P22" s="15">
        <v>0</v>
      </c>
      <c r="Q22" s="16">
        <v>0</v>
      </c>
      <c r="R22" s="31">
        <v>5180</v>
      </c>
      <c r="S22" s="15">
        <v>0</v>
      </c>
      <c r="T22" s="15">
        <v>0</v>
      </c>
      <c r="U22" s="16">
        <v>5180</v>
      </c>
      <c r="V22" s="15">
        <v>0</v>
      </c>
      <c r="W22" s="16">
        <v>0</v>
      </c>
      <c r="X22" s="15">
        <v>0</v>
      </c>
      <c r="Y22" s="16">
        <v>0</v>
      </c>
      <c r="Z22" s="31">
        <v>4875</v>
      </c>
      <c r="AA22" s="15">
        <v>0</v>
      </c>
      <c r="AB22" s="15">
        <v>0</v>
      </c>
      <c r="AC22" s="16">
        <v>4875</v>
      </c>
      <c r="AD22" s="15">
        <v>0</v>
      </c>
      <c r="AE22" s="16">
        <v>0</v>
      </c>
      <c r="AF22" s="15">
        <v>0</v>
      </c>
      <c r="AG22" s="16">
        <v>0</v>
      </c>
      <c r="AH22" s="31">
        <v>4875</v>
      </c>
      <c r="AI22" s="15">
        <v>0</v>
      </c>
      <c r="AJ22" s="15">
        <v>0</v>
      </c>
      <c r="AK22" s="16">
        <v>4875</v>
      </c>
      <c r="AL22" s="15">
        <v>0</v>
      </c>
      <c r="AM22" s="16">
        <v>0</v>
      </c>
      <c r="AN22" s="15">
        <v>0</v>
      </c>
      <c r="AO22" s="16">
        <v>0</v>
      </c>
      <c r="AP22" s="31">
        <v>4875</v>
      </c>
      <c r="AQ22" s="15">
        <v>0</v>
      </c>
      <c r="AR22" s="15">
        <v>0</v>
      </c>
      <c r="AS22" s="16">
        <v>4875</v>
      </c>
      <c r="AT22" s="15">
        <v>0</v>
      </c>
      <c r="AU22" s="16">
        <v>0</v>
      </c>
      <c r="AV22" s="15">
        <v>0</v>
      </c>
      <c r="AW22" s="16">
        <v>0</v>
      </c>
      <c r="AX22" s="31">
        <v>4875</v>
      </c>
      <c r="AY22" s="15">
        <v>0</v>
      </c>
      <c r="AZ22" s="15">
        <v>0</v>
      </c>
      <c r="BA22" s="16">
        <v>4875</v>
      </c>
      <c r="BB22" s="15">
        <v>0</v>
      </c>
      <c r="BC22" s="16">
        <v>0</v>
      </c>
      <c r="BD22" s="15">
        <v>0</v>
      </c>
      <c r="BE22" s="16">
        <v>0</v>
      </c>
      <c r="BF22" s="31">
        <v>4875</v>
      </c>
      <c r="BG22" s="15">
        <v>0</v>
      </c>
      <c r="BH22" s="15">
        <v>0</v>
      </c>
      <c r="BI22" s="16">
        <v>4875</v>
      </c>
      <c r="BJ22" s="15">
        <v>0</v>
      </c>
      <c r="BK22" s="16">
        <v>0</v>
      </c>
      <c r="BL22" s="15">
        <v>0</v>
      </c>
      <c r="BM22" s="16">
        <v>0</v>
      </c>
      <c r="BN22" s="31">
        <v>4875</v>
      </c>
      <c r="BO22" s="15">
        <v>0</v>
      </c>
      <c r="BP22" s="15">
        <v>0</v>
      </c>
      <c r="BQ22" s="16">
        <v>4875</v>
      </c>
      <c r="BR22" s="15">
        <v>0</v>
      </c>
      <c r="BS22" s="16">
        <v>0</v>
      </c>
      <c r="BT22" s="15">
        <v>0</v>
      </c>
      <c r="BU22" s="16">
        <v>0</v>
      </c>
      <c r="BV22" s="31">
        <v>4875</v>
      </c>
      <c r="BW22" s="15">
        <v>0</v>
      </c>
      <c r="BX22" s="15">
        <v>0</v>
      </c>
      <c r="BY22" s="16">
        <v>4875</v>
      </c>
      <c r="BZ22" s="15">
        <v>0</v>
      </c>
      <c r="CA22" s="16">
        <v>0</v>
      </c>
      <c r="CB22" s="15">
        <v>0</v>
      </c>
      <c r="CC22" s="16">
        <v>0</v>
      </c>
      <c r="CD22" s="31">
        <v>4875</v>
      </c>
      <c r="CE22" s="15">
        <v>0</v>
      </c>
      <c r="CF22" s="15">
        <v>0</v>
      </c>
      <c r="CG22" s="16">
        <v>4875</v>
      </c>
      <c r="CH22" s="15">
        <v>0</v>
      </c>
      <c r="CI22" s="16">
        <v>0</v>
      </c>
      <c r="CJ22" s="15">
        <v>0</v>
      </c>
      <c r="CK22" s="16">
        <v>0</v>
      </c>
      <c r="CL22" s="31">
        <v>4875</v>
      </c>
      <c r="CM22" s="15">
        <v>0</v>
      </c>
      <c r="CN22" s="15">
        <v>0</v>
      </c>
      <c r="CO22" s="16">
        <v>4875</v>
      </c>
      <c r="CP22" s="15">
        <v>0</v>
      </c>
      <c r="CQ22" s="16">
        <v>0</v>
      </c>
      <c r="CR22" s="15">
        <v>0</v>
      </c>
      <c r="CS22" s="16">
        <v>0</v>
      </c>
      <c r="CT22" s="31">
        <v>53930</v>
      </c>
      <c r="CU22" s="15">
        <v>0</v>
      </c>
      <c r="CV22" s="15">
        <v>0</v>
      </c>
      <c r="CW22" s="16">
        <v>53930</v>
      </c>
      <c r="CX22" s="15">
        <v>0</v>
      </c>
      <c r="CY22" s="16">
        <v>0</v>
      </c>
      <c r="CZ22" s="15">
        <v>0</v>
      </c>
      <c r="DA22" s="16">
        <v>0</v>
      </c>
    </row>
    <row r="23" spans="1:105" ht="12.75" customHeight="1">
      <c r="A23" s="20" t="s">
        <v>58</v>
      </c>
      <c r="B23" s="40">
        <v>66453416</v>
      </c>
      <c r="C23" s="41">
        <v>16555160</v>
      </c>
      <c r="D23" s="41">
        <v>35246849</v>
      </c>
      <c r="E23" s="42">
        <v>118255425</v>
      </c>
      <c r="F23" s="41">
        <v>107472.77</v>
      </c>
      <c r="G23" s="42">
        <v>102743.8</v>
      </c>
      <c r="H23" s="41">
        <v>150327.66</v>
      </c>
      <c r="I23" s="42">
        <v>23050</v>
      </c>
      <c r="J23" s="40">
        <v>65152957</v>
      </c>
      <c r="K23" s="41">
        <v>18637437</v>
      </c>
      <c r="L23" s="41">
        <v>39619532</v>
      </c>
      <c r="M23" s="42">
        <v>123409926</v>
      </c>
      <c r="N23" s="41">
        <v>123502.3</v>
      </c>
      <c r="O23" s="42">
        <v>123552.4</v>
      </c>
      <c r="P23" s="41">
        <v>161829.22</v>
      </c>
      <c r="Q23" s="42">
        <v>27126.03</v>
      </c>
      <c r="R23" s="40">
        <v>105204824</v>
      </c>
      <c r="S23" s="41">
        <v>48883851</v>
      </c>
      <c r="T23" s="41">
        <v>112006555</v>
      </c>
      <c r="U23" s="42">
        <v>266095230</v>
      </c>
      <c r="V23" s="41">
        <v>416953.27</v>
      </c>
      <c r="W23" s="42">
        <v>425772</v>
      </c>
      <c r="X23" s="41">
        <v>496651</v>
      </c>
      <c r="Y23" s="42">
        <v>70258</v>
      </c>
      <c r="Z23" s="40">
        <v>85238653</v>
      </c>
      <c r="AA23" s="41">
        <v>22129591</v>
      </c>
      <c r="AB23" s="41">
        <v>75712709</v>
      </c>
      <c r="AC23" s="42">
        <v>183080953</v>
      </c>
      <c r="AD23" s="41">
        <v>219405.38</v>
      </c>
      <c r="AE23" s="42">
        <v>220073.25</v>
      </c>
      <c r="AF23" s="41">
        <v>273880.43</v>
      </c>
      <c r="AG23" s="42">
        <v>79547.05</v>
      </c>
      <c r="AH23" s="40">
        <v>79434317</v>
      </c>
      <c r="AI23" s="41">
        <v>15877333</v>
      </c>
      <c r="AJ23" s="41">
        <v>75471143</v>
      </c>
      <c r="AK23" s="42">
        <v>170782793</v>
      </c>
      <c r="AL23" s="41">
        <v>223789.97</v>
      </c>
      <c r="AM23" s="42">
        <v>221346</v>
      </c>
      <c r="AN23" s="41">
        <v>275030.29</v>
      </c>
      <c r="AO23" s="42">
        <v>94023.43</v>
      </c>
      <c r="AP23" s="40">
        <v>84563377</v>
      </c>
      <c r="AQ23" s="41">
        <v>16936589</v>
      </c>
      <c r="AR23" s="41">
        <v>83168936</v>
      </c>
      <c r="AS23" s="42">
        <v>184668902</v>
      </c>
      <c r="AT23" s="41">
        <v>242601.16</v>
      </c>
      <c r="AU23" s="42">
        <v>235604.5</v>
      </c>
      <c r="AV23" s="41">
        <v>290570.74</v>
      </c>
      <c r="AW23" s="42">
        <v>62270.51</v>
      </c>
      <c r="AX23" s="40">
        <v>84900531</v>
      </c>
      <c r="AY23" s="41">
        <v>17331860</v>
      </c>
      <c r="AZ23" s="41">
        <v>75968276</v>
      </c>
      <c r="BA23" s="42">
        <v>178200667</v>
      </c>
      <c r="BB23" s="41">
        <v>239525.23</v>
      </c>
      <c r="BC23" s="42">
        <v>233399</v>
      </c>
      <c r="BD23" s="41">
        <v>274458</v>
      </c>
      <c r="BE23" s="42">
        <v>49026</v>
      </c>
      <c r="BF23" s="40">
        <v>87446818</v>
      </c>
      <c r="BG23" s="41">
        <v>18300437</v>
      </c>
      <c r="BH23" s="41">
        <v>86585085</v>
      </c>
      <c r="BI23" s="42">
        <v>192332340</v>
      </c>
      <c r="BJ23" s="41">
        <v>240014.41</v>
      </c>
      <c r="BK23" s="42">
        <v>230431</v>
      </c>
      <c r="BL23" s="41">
        <v>273967</v>
      </c>
      <c r="BM23" s="42">
        <v>53910</v>
      </c>
      <c r="BN23" s="40">
        <v>84120008</v>
      </c>
      <c r="BO23" s="41">
        <v>17497248</v>
      </c>
      <c r="BP23" s="41">
        <v>82965815</v>
      </c>
      <c r="BQ23" s="42">
        <v>184583071</v>
      </c>
      <c r="BR23" s="41">
        <v>247563.18</v>
      </c>
      <c r="BS23" s="42">
        <v>234164</v>
      </c>
      <c r="BT23" s="41">
        <v>295884</v>
      </c>
      <c r="BU23" s="42">
        <v>44349</v>
      </c>
      <c r="BV23" s="40">
        <v>83196663</v>
      </c>
      <c r="BW23" s="41">
        <v>17447489</v>
      </c>
      <c r="BX23" s="41">
        <v>89606089</v>
      </c>
      <c r="BY23" s="42">
        <v>190250241</v>
      </c>
      <c r="BZ23" s="41">
        <v>247012.5</v>
      </c>
      <c r="CA23" s="42">
        <v>229012</v>
      </c>
      <c r="CB23" s="41">
        <v>291801</v>
      </c>
      <c r="CC23" s="42">
        <v>51354</v>
      </c>
      <c r="CD23" s="40">
        <v>83104045</v>
      </c>
      <c r="CE23" s="41">
        <v>16619035</v>
      </c>
      <c r="CF23" s="41">
        <v>83957554</v>
      </c>
      <c r="CG23" s="42">
        <v>183680634</v>
      </c>
      <c r="CH23" s="41">
        <v>250752.42</v>
      </c>
      <c r="CI23" s="42">
        <v>234853.45</v>
      </c>
      <c r="CJ23" s="41">
        <v>282875.85</v>
      </c>
      <c r="CK23" s="42">
        <v>48935.17</v>
      </c>
      <c r="CL23" s="40">
        <v>80902175</v>
      </c>
      <c r="CM23" s="41">
        <v>21826485</v>
      </c>
      <c r="CN23" s="41">
        <v>72502367</v>
      </c>
      <c r="CO23" s="42">
        <v>175231027</v>
      </c>
      <c r="CP23" s="41">
        <v>234054.29</v>
      </c>
      <c r="CQ23" s="42">
        <v>223483.6</v>
      </c>
      <c r="CR23" s="41">
        <v>278588.51</v>
      </c>
      <c r="CS23" s="42">
        <v>28888.73</v>
      </c>
      <c r="CT23" s="40">
        <v>989717784</v>
      </c>
      <c r="CU23" s="41">
        <v>248042515</v>
      </c>
      <c r="CV23" s="41">
        <v>912810910</v>
      </c>
      <c r="CW23" s="42">
        <v>2150571209</v>
      </c>
      <c r="CX23" s="41">
        <v>2792646.88</v>
      </c>
      <c r="CY23" s="42">
        <v>2714435</v>
      </c>
      <c r="CZ23" s="41">
        <v>3345863.7</v>
      </c>
      <c r="DA23" s="42">
        <v>632737.92</v>
      </c>
    </row>
    <row r="24" spans="1:105" ht="12.75">
      <c r="A24" s="20" t="s">
        <v>62</v>
      </c>
      <c r="B24" s="40">
        <v>131009544</v>
      </c>
      <c r="C24" s="41">
        <v>22807390</v>
      </c>
      <c r="D24" s="41">
        <v>52328971</v>
      </c>
      <c r="E24" s="42">
        <v>206145905</v>
      </c>
      <c r="F24" s="41">
        <v>260359.04</v>
      </c>
      <c r="G24" s="42">
        <v>149983.85</v>
      </c>
      <c r="H24" s="41">
        <v>293790.6</v>
      </c>
      <c r="I24" s="42">
        <v>40674.21</v>
      </c>
      <c r="J24" s="40">
        <v>135033706</v>
      </c>
      <c r="K24" s="41">
        <v>25989693</v>
      </c>
      <c r="L24" s="41">
        <v>54645242</v>
      </c>
      <c r="M24" s="42">
        <v>215668641</v>
      </c>
      <c r="N24" s="41">
        <v>286869</v>
      </c>
      <c r="O24" s="42">
        <v>171374.34</v>
      </c>
      <c r="P24" s="41">
        <v>317038.24</v>
      </c>
      <c r="Q24" s="42">
        <v>42889.46</v>
      </c>
      <c r="R24" s="40">
        <v>168541326</v>
      </c>
      <c r="S24" s="41">
        <v>55033565</v>
      </c>
      <c r="T24" s="41">
        <v>126551099</v>
      </c>
      <c r="U24" s="42">
        <v>350125990</v>
      </c>
      <c r="V24" s="41">
        <v>576876.98</v>
      </c>
      <c r="W24" s="42">
        <v>467698</v>
      </c>
      <c r="X24" s="41">
        <v>646186</v>
      </c>
      <c r="Y24" s="42">
        <v>85411</v>
      </c>
      <c r="Z24" s="40">
        <v>150756908</v>
      </c>
      <c r="AA24" s="41">
        <v>27518212</v>
      </c>
      <c r="AB24" s="41">
        <v>91004264</v>
      </c>
      <c r="AC24" s="42">
        <v>269088864</v>
      </c>
      <c r="AD24" s="41">
        <v>382347.82</v>
      </c>
      <c r="AE24" s="42">
        <v>267028.68</v>
      </c>
      <c r="AF24" s="41">
        <v>431121.6</v>
      </c>
      <c r="AG24" s="42">
        <v>98598.57</v>
      </c>
      <c r="AH24" s="40">
        <v>139243448</v>
      </c>
      <c r="AI24" s="41">
        <v>19478047</v>
      </c>
      <c r="AJ24" s="41">
        <v>90309306</v>
      </c>
      <c r="AK24" s="42">
        <v>249030801</v>
      </c>
      <c r="AL24" s="41">
        <v>386753.65</v>
      </c>
      <c r="AM24" s="42">
        <v>267524.74</v>
      </c>
      <c r="AN24" s="41">
        <v>431501.09</v>
      </c>
      <c r="AO24" s="42">
        <v>114919.48</v>
      </c>
      <c r="AP24" s="40">
        <v>143475124</v>
      </c>
      <c r="AQ24" s="41">
        <v>20690753</v>
      </c>
      <c r="AR24" s="41">
        <v>98080163</v>
      </c>
      <c r="AS24" s="42">
        <v>262246040</v>
      </c>
      <c r="AT24" s="41">
        <v>406442.56</v>
      </c>
      <c r="AU24" s="42">
        <v>283371.94</v>
      </c>
      <c r="AV24" s="41">
        <v>445835.5</v>
      </c>
      <c r="AW24" s="42">
        <v>83499.66</v>
      </c>
      <c r="AX24" s="40">
        <v>138511291</v>
      </c>
      <c r="AY24" s="41">
        <v>20745368</v>
      </c>
      <c r="AZ24" s="41">
        <v>89391018</v>
      </c>
      <c r="BA24" s="42">
        <v>248647677</v>
      </c>
      <c r="BB24" s="41">
        <v>376763.67</v>
      </c>
      <c r="BC24" s="42">
        <v>277049</v>
      </c>
      <c r="BD24" s="41">
        <v>412472</v>
      </c>
      <c r="BE24" s="42">
        <v>70131</v>
      </c>
      <c r="BF24" s="40">
        <v>143732916</v>
      </c>
      <c r="BG24" s="41">
        <v>21919960</v>
      </c>
      <c r="BH24" s="41">
        <v>100644336</v>
      </c>
      <c r="BI24" s="42">
        <v>266297212</v>
      </c>
      <c r="BJ24" s="41">
        <v>373540.54</v>
      </c>
      <c r="BK24" s="42">
        <v>270963</v>
      </c>
      <c r="BL24" s="41">
        <v>409112</v>
      </c>
      <c r="BM24" s="42">
        <v>74764</v>
      </c>
      <c r="BN24" s="40">
        <v>142568376</v>
      </c>
      <c r="BO24" s="41">
        <v>22964145</v>
      </c>
      <c r="BP24" s="41">
        <v>101722710</v>
      </c>
      <c r="BQ24" s="42">
        <v>267255231</v>
      </c>
      <c r="BR24" s="41">
        <v>406405.01</v>
      </c>
      <c r="BS24" s="42">
        <v>303887</v>
      </c>
      <c r="BT24" s="41">
        <v>462108</v>
      </c>
      <c r="BU24" s="42">
        <v>70998</v>
      </c>
      <c r="BV24" s="40">
        <v>139961531</v>
      </c>
      <c r="BW24" s="41">
        <v>20588943</v>
      </c>
      <c r="BX24" s="41">
        <v>103331646</v>
      </c>
      <c r="BY24" s="42">
        <v>263882120</v>
      </c>
      <c r="BZ24" s="41">
        <v>381877.17</v>
      </c>
      <c r="CA24" s="42">
        <v>265822</v>
      </c>
      <c r="CB24" s="41">
        <v>428516</v>
      </c>
      <c r="CC24" s="42">
        <v>111653</v>
      </c>
      <c r="CD24" s="40">
        <v>142438849</v>
      </c>
      <c r="CE24" s="41">
        <v>19523804</v>
      </c>
      <c r="CF24" s="41">
        <v>100705879</v>
      </c>
      <c r="CG24" s="42">
        <v>262668532</v>
      </c>
      <c r="CH24" s="41">
        <v>381963.89</v>
      </c>
      <c r="CI24" s="42">
        <v>270294.98</v>
      </c>
      <c r="CJ24" s="41">
        <v>415007.46</v>
      </c>
      <c r="CK24" s="42">
        <v>31880.54</v>
      </c>
      <c r="CL24" s="40">
        <v>141131209</v>
      </c>
      <c r="CM24" s="41">
        <v>32798334</v>
      </c>
      <c r="CN24" s="41">
        <v>90346036</v>
      </c>
      <c r="CO24" s="42">
        <v>264275579</v>
      </c>
      <c r="CP24" s="41">
        <v>362899.16</v>
      </c>
      <c r="CQ24" s="42">
        <v>257161.08</v>
      </c>
      <c r="CR24" s="41">
        <v>324641.59</v>
      </c>
      <c r="CS24" s="42">
        <v>49988.72</v>
      </c>
      <c r="CT24" s="40">
        <v>1716404228</v>
      </c>
      <c r="CU24" s="41">
        <v>310058214</v>
      </c>
      <c r="CV24" s="41">
        <v>1099060670</v>
      </c>
      <c r="CW24" s="42">
        <v>3125332592</v>
      </c>
      <c r="CX24" s="41">
        <v>4583098.69</v>
      </c>
      <c r="CY24" s="42">
        <v>3252158.61</v>
      </c>
      <c r="CZ24" s="41">
        <v>5017330.08</v>
      </c>
      <c r="DA24" s="42">
        <v>875407.64</v>
      </c>
    </row>
    <row r="25" spans="1:105" ht="12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</row>
    <row r="26" spans="1:105" ht="12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</row>
    <row r="27" spans="1:105" ht="12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</row>
    <row r="28" spans="1:105" ht="12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</row>
    <row r="29" spans="1:105" ht="12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</row>
    <row r="30" spans="1:105" ht="12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</row>
    <row r="31" spans="1:105" ht="12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</row>
    <row r="32" spans="1:105" ht="12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</row>
    <row r="33" spans="1:105" ht="12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1:105" ht="12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</row>
    <row r="35" spans="1:105" ht="12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</row>
    <row r="36" spans="1:105" ht="12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</row>
    <row r="37" spans="1:105" ht="12.7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</row>
    <row r="38" spans="1:105" ht="12.75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</row>
    <row r="39" spans="1:105" ht="12.75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</row>
    <row r="40" spans="1:105" ht="12.75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</row>
    <row r="41" spans="1:105" ht="12.75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</row>
    <row r="42" spans="1:105" ht="12.75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</row>
    <row r="43" spans="1:105" ht="12.75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</row>
    <row r="44" spans="1:105" ht="12.75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</row>
    <row r="45" spans="1:105" ht="12.75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</row>
    <row r="46" spans="1:105" ht="12.7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</row>
    <row r="47" spans="1:105" ht="12.75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</row>
    <row r="48" spans="1:105" ht="12.75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</row>
    <row r="49" spans="1:105" ht="12.75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</row>
    <row r="50" spans="1:105" ht="12.75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</row>
    <row r="51" spans="1:105" ht="12.75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</row>
    <row r="52" spans="1:105" ht="12.75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</row>
    <row r="53" spans="1:105" ht="12.7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</row>
    <row r="54" spans="1:105" ht="12.75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</row>
    <row r="55" spans="1:105" ht="12.75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</row>
    <row r="56" spans="1:105" ht="12.75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</row>
    <row r="57" spans="1:105" ht="12.75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1:105" ht="12.75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ht="12.75">
      <c r="A59" s="1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ht="12.75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ht="12.75">
      <c r="A61" s="1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</row>
    <row r="62" spans="1:105" ht="12.75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ht="12.75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</row>
    <row r="64" spans="1:105" ht="12.75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2:10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2:10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2:10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2:10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2:105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2:105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</row>
    <row r="71" spans="2:105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</row>
  </sheetData>
  <printOptions horizontalCentered="1"/>
  <pageMargins left="0.5" right="0.4" top="0.75" bottom="0.5" header="0.5" footer="0.5"/>
  <pageSetup fitToWidth="17" horizontalDpi="600" verticalDpi="600" orientation="landscape" scale="85" r:id="rId1"/>
  <headerFooter alignWithMargins="0">
    <oddHeader>&amp;C&amp;"Arial,Bold"Central Maine Power Company
1998 Billing Unit Data for Targeted Rates and Contracts</oddHeader>
  </headerFooter>
  <colBreaks count="12" manualBreakCount="12">
    <brk id="9" max="65535" man="1"/>
    <brk id="17" max="65535" man="1"/>
    <brk id="25" max="65535" man="1"/>
    <brk id="33" max="65535" man="1"/>
    <brk id="41" max="65535" man="1"/>
    <brk id="49" max="65535" man="1"/>
    <brk id="57" max="65535" man="1"/>
    <brk id="65" max="65535" man="1"/>
    <brk id="73" max="65535" man="1"/>
    <brk id="81" max="65535" man="1"/>
    <brk id="89" max="65535" man="1"/>
    <brk id="9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A41"/>
  <sheetViews>
    <sheetView workbookViewId="0" topLeftCell="A1">
      <pane xSplit="1" ySplit="7" topLeftCell="B3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1" sqref="A41:A48"/>
    </sheetView>
  </sheetViews>
  <sheetFormatPr defaultColWidth="9.140625" defaultRowHeight="12.75"/>
  <cols>
    <col min="1" max="1" width="21.140625" style="0" customWidth="1"/>
    <col min="2" max="2" width="15.8515625" style="0" customWidth="1"/>
    <col min="3" max="3" width="11.28125" style="0" customWidth="1"/>
    <col min="4" max="5" width="12.28125" style="0" customWidth="1"/>
    <col min="6" max="6" width="10.28125" style="0" customWidth="1"/>
    <col min="7" max="7" width="9.7109375" style="0" customWidth="1"/>
    <col min="8" max="8" width="10.28125" style="0" customWidth="1"/>
    <col min="9" max="9" width="7.7109375" style="0" customWidth="1"/>
    <col min="10" max="10" width="13.8515625" style="0" customWidth="1"/>
    <col min="11" max="11" width="11.28125" style="0" customWidth="1"/>
    <col min="12" max="13" width="12.28125" style="0" customWidth="1"/>
    <col min="14" max="14" width="10.28125" style="0" customWidth="1"/>
    <col min="15" max="15" width="9.7109375" style="0" customWidth="1"/>
    <col min="16" max="16" width="10.28125" style="0" customWidth="1"/>
    <col min="17" max="17" width="7.7109375" style="0" customWidth="1"/>
    <col min="18" max="18" width="16.28125" style="0" customWidth="1"/>
    <col min="19" max="19" width="11.28125" style="0" customWidth="1"/>
    <col min="20" max="21" width="12.28125" style="0" customWidth="1"/>
    <col min="22" max="22" width="10.28125" style="0" customWidth="1"/>
    <col min="23" max="23" width="9.7109375" style="0" customWidth="1"/>
    <col min="24" max="24" width="10.28125" style="0" customWidth="1"/>
    <col min="25" max="25" width="7.7109375" style="0" customWidth="1"/>
    <col min="26" max="26" width="15.28125" style="0" customWidth="1"/>
    <col min="27" max="27" width="13.00390625" style="0" customWidth="1"/>
    <col min="28" max="28" width="12.8515625" style="0" customWidth="1"/>
    <col min="29" max="29" width="12.28125" style="0" customWidth="1"/>
    <col min="30" max="30" width="10.28125" style="0" customWidth="1"/>
    <col min="31" max="31" width="9.7109375" style="0" customWidth="1"/>
    <col min="32" max="32" width="10.28125" style="0" customWidth="1"/>
    <col min="33" max="33" width="7.7109375" style="0" customWidth="1"/>
    <col min="34" max="36" width="12.00390625" style="0" customWidth="1"/>
    <col min="37" max="37" width="11.8515625" style="0" customWidth="1"/>
    <col min="38" max="40" width="9.7109375" style="0" customWidth="1"/>
    <col min="41" max="41" width="7.7109375" style="0" customWidth="1"/>
    <col min="42" max="45" width="12.7109375" style="0" customWidth="1"/>
    <col min="46" max="47" width="10.7109375" style="0" customWidth="1"/>
    <col min="48" max="48" width="9.7109375" style="0" customWidth="1"/>
    <col min="49" max="49" width="7.7109375" style="0" customWidth="1"/>
    <col min="50" max="53" width="11.7109375" style="0" customWidth="1"/>
    <col min="54" max="56" width="9.7109375" style="0" customWidth="1"/>
    <col min="57" max="57" width="7.7109375" style="0" customWidth="1"/>
    <col min="58" max="61" width="12.7109375" style="0" customWidth="1"/>
    <col min="62" max="63" width="10.7109375" style="0" customWidth="1"/>
    <col min="64" max="64" width="9.7109375" style="0" customWidth="1"/>
    <col min="65" max="65" width="7.7109375" style="0" customWidth="1"/>
    <col min="66" max="69" width="12.7109375" style="0" customWidth="1"/>
    <col min="70" max="71" width="10.7109375" style="0" customWidth="1"/>
    <col min="72" max="72" width="9.7109375" style="0" customWidth="1"/>
    <col min="73" max="73" width="7.7109375" style="0" customWidth="1"/>
    <col min="74" max="77" width="12.7109375" style="0" customWidth="1"/>
    <col min="78" max="79" width="10.7109375" style="0" customWidth="1"/>
    <col min="80" max="80" width="9.7109375" style="0" customWidth="1"/>
    <col min="81" max="81" width="7.7109375" style="0" customWidth="1"/>
    <col min="82" max="85" width="12.7109375" style="0" customWidth="1"/>
    <col min="86" max="87" width="10.7109375" style="0" customWidth="1"/>
    <col min="88" max="88" width="9.7109375" style="0" customWidth="1"/>
    <col min="89" max="89" width="7.7109375" style="0" customWidth="1"/>
    <col min="90" max="93" width="12.7109375" style="0" customWidth="1"/>
    <col min="94" max="96" width="9.7109375" style="0" customWidth="1"/>
    <col min="97" max="97" width="7.7109375" style="0" customWidth="1"/>
    <col min="98" max="98" width="15.7109375" style="0" customWidth="1"/>
    <col min="99" max="100" width="12.28125" style="0" customWidth="1"/>
    <col min="101" max="101" width="13.8515625" style="0" customWidth="1"/>
    <col min="102" max="105" width="10.28125" style="0" customWidth="1"/>
  </cols>
  <sheetData>
    <row r="1" spans="1:104" ht="12.75">
      <c r="A1" s="12"/>
      <c r="B1" s="8" t="s">
        <v>0</v>
      </c>
      <c r="C1" s="8"/>
      <c r="D1" s="8"/>
      <c r="E1" s="8"/>
      <c r="F1" s="8"/>
      <c r="G1" s="8"/>
      <c r="H1" s="8"/>
      <c r="I1" s="8"/>
      <c r="J1" s="8" t="s">
        <v>0</v>
      </c>
      <c r="K1" s="8"/>
      <c r="L1" s="8"/>
      <c r="M1" s="8"/>
      <c r="N1" s="8"/>
      <c r="O1" s="8"/>
      <c r="P1" s="8"/>
      <c r="Q1" s="8"/>
      <c r="R1" s="8" t="s">
        <v>0</v>
      </c>
      <c r="S1" s="8"/>
      <c r="T1" s="8"/>
      <c r="U1" s="8"/>
      <c r="V1" s="8"/>
      <c r="W1" s="8"/>
      <c r="X1" s="8"/>
      <c r="Y1" s="8"/>
      <c r="Z1" s="8" t="s">
        <v>0</v>
      </c>
      <c r="AA1" s="8"/>
      <c r="AB1" s="8"/>
      <c r="AC1" s="8"/>
      <c r="AD1" s="8"/>
      <c r="AE1" s="8"/>
      <c r="AF1" s="8"/>
      <c r="AG1" s="8"/>
      <c r="AH1" s="8" t="s">
        <v>0</v>
      </c>
      <c r="AI1" s="8"/>
      <c r="AJ1" s="8"/>
      <c r="AK1" s="8"/>
      <c r="AL1" s="8"/>
      <c r="AM1" s="8"/>
      <c r="AN1" s="8"/>
      <c r="AO1" s="8"/>
      <c r="AP1" s="8" t="s">
        <v>0</v>
      </c>
      <c r="AQ1" s="8"/>
      <c r="AR1" s="8"/>
      <c r="AS1" s="8"/>
      <c r="AT1" s="8"/>
      <c r="AU1" s="8"/>
      <c r="AV1" s="8"/>
      <c r="AW1" s="8"/>
      <c r="AX1" s="8" t="s">
        <v>0</v>
      </c>
      <c r="AY1" s="8"/>
      <c r="AZ1" s="8"/>
      <c r="BA1" s="8"/>
      <c r="BB1" s="8"/>
      <c r="BC1" s="8"/>
      <c r="BD1" s="8"/>
      <c r="BE1" s="8"/>
      <c r="BF1" s="8" t="s">
        <v>0</v>
      </c>
      <c r="BG1" s="8"/>
      <c r="BH1" s="8"/>
      <c r="BI1" s="8"/>
      <c r="BJ1" s="8"/>
      <c r="BK1" s="8"/>
      <c r="BL1" s="8"/>
      <c r="BM1" s="8"/>
      <c r="BN1" s="8" t="s">
        <v>0</v>
      </c>
      <c r="BO1" s="8"/>
      <c r="BP1" s="8"/>
      <c r="BQ1" s="8"/>
      <c r="BR1" s="8"/>
      <c r="BS1" s="8"/>
      <c r="BT1" s="8"/>
      <c r="BU1" s="8"/>
      <c r="BV1" s="8" t="s">
        <v>0</v>
      </c>
      <c r="BW1" s="8"/>
      <c r="BX1" s="8"/>
      <c r="BY1" s="8"/>
      <c r="BZ1" s="8"/>
      <c r="CA1" s="8"/>
      <c r="CB1" s="8"/>
      <c r="CC1" s="8"/>
      <c r="CD1" s="8" t="s">
        <v>0</v>
      </c>
      <c r="CE1" s="8"/>
      <c r="CF1" s="8"/>
      <c r="CG1" s="8"/>
      <c r="CH1" s="8"/>
      <c r="CI1" s="8"/>
      <c r="CJ1" s="8"/>
      <c r="CK1" s="8"/>
      <c r="CL1" s="8" t="s">
        <v>0</v>
      </c>
      <c r="CM1" s="8"/>
      <c r="CN1" s="8"/>
      <c r="CO1" s="8"/>
      <c r="CP1" s="8"/>
      <c r="CQ1" s="8"/>
      <c r="CR1" s="8"/>
      <c r="CS1" s="8"/>
      <c r="CT1" s="8" t="s">
        <v>0</v>
      </c>
      <c r="CU1" s="8"/>
      <c r="CV1" s="8"/>
      <c r="CW1" s="8"/>
      <c r="CX1" s="8"/>
      <c r="CY1" s="8"/>
      <c r="CZ1" s="8"/>
    </row>
    <row r="2" spans="1:105" ht="12.75">
      <c r="A2" s="12"/>
      <c r="B2" s="8" t="s">
        <v>69</v>
      </c>
      <c r="C2" s="8"/>
      <c r="D2" s="8"/>
      <c r="E2" s="8"/>
      <c r="F2" s="8"/>
      <c r="G2" s="8"/>
      <c r="H2" s="8"/>
      <c r="I2" s="8"/>
      <c r="J2" s="8" t="s">
        <v>69</v>
      </c>
      <c r="K2" s="8"/>
      <c r="L2" s="8"/>
      <c r="M2" s="8"/>
      <c r="N2" s="8"/>
      <c r="O2" s="8"/>
      <c r="P2" s="8"/>
      <c r="Q2" s="8"/>
      <c r="R2" s="8" t="s">
        <v>69</v>
      </c>
      <c r="S2" s="8"/>
      <c r="T2" s="8"/>
      <c r="U2" s="8"/>
      <c r="V2" s="8"/>
      <c r="W2" s="8"/>
      <c r="X2" s="8"/>
      <c r="Y2" s="8"/>
      <c r="Z2" s="8" t="s">
        <v>69</v>
      </c>
      <c r="AA2" s="8"/>
      <c r="AB2" s="8"/>
      <c r="AC2" s="8"/>
      <c r="AD2" s="8"/>
      <c r="AE2" s="8"/>
      <c r="AF2" s="8"/>
      <c r="AG2" s="8"/>
      <c r="AH2" s="8" t="s">
        <v>69</v>
      </c>
      <c r="AI2" s="8"/>
      <c r="AJ2" s="8"/>
      <c r="AK2" s="8"/>
      <c r="AL2" s="8"/>
      <c r="AM2" s="8"/>
      <c r="AN2" s="8"/>
      <c r="AO2" s="8"/>
      <c r="AP2" s="8" t="s">
        <v>69</v>
      </c>
      <c r="AQ2" s="8"/>
      <c r="AR2" s="8"/>
      <c r="AS2" s="8"/>
      <c r="AT2" s="8"/>
      <c r="AU2" s="8"/>
      <c r="AV2" s="8"/>
      <c r="AW2" s="8"/>
      <c r="AX2" s="8" t="s">
        <v>69</v>
      </c>
      <c r="AY2" s="8"/>
      <c r="AZ2" s="8"/>
      <c r="BA2" s="8"/>
      <c r="BB2" s="8"/>
      <c r="BC2" s="8"/>
      <c r="BD2" s="8"/>
      <c r="BE2" s="8"/>
      <c r="BF2" s="8" t="s">
        <v>69</v>
      </c>
      <c r="BG2" s="8"/>
      <c r="BH2" s="8"/>
      <c r="BI2" s="8"/>
      <c r="BJ2" s="8"/>
      <c r="BK2" s="8"/>
      <c r="BL2" s="8"/>
      <c r="BM2" s="8"/>
      <c r="BN2" s="8" t="s">
        <v>69</v>
      </c>
      <c r="BO2" s="8"/>
      <c r="BP2" s="8"/>
      <c r="BQ2" s="8"/>
      <c r="BR2" s="8"/>
      <c r="BS2" s="8"/>
      <c r="BT2" s="8"/>
      <c r="BU2" s="8"/>
      <c r="BV2" s="8" t="s">
        <v>69</v>
      </c>
      <c r="BW2" s="8"/>
      <c r="BX2" s="8"/>
      <c r="BY2" s="8"/>
      <c r="BZ2" s="8"/>
      <c r="CA2" s="8"/>
      <c r="CB2" s="8"/>
      <c r="CC2" s="8"/>
      <c r="CD2" s="8" t="s">
        <v>69</v>
      </c>
      <c r="CE2" s="8"/>
      <c r="CF2" s="8"/>
      <c r="CG2" s="8"/>
      <c r="CH2" s="8"/>
      <c r="CI2" s="8"/>
      <c r="CJ2" s="8"/>
      <c r="CK2" s="8"/>
      <c r="CL2" s="8" t="s">
        <v>69</v>
      </c>
      <c r="CM2" s="8"/>
      <c r="CN2" s="8"/>
      <c r="CO2" s="8"/>
      <c r="CP2" s="8"/>
      <c r="CQ2" s="8"/>
      <c r="CR2" s="8"/>
      <c r="CS2" s="8"/>
      <c r="CT2" s="8" t="s">
        <v>69</v>
      </c>
      <c r="CU2" s="8"/>
      <c r="CV2" s="8"/>
      <c r="CW2" s="8"/>
      <c r="CX2" s="8"/>
      <c r="CY2" s="8"/>
      <c r="CZ2" s="8"/>
      <c r="DA2" s="8"/>
    </row>
    <row r="3" spans="1:104" ht="12.75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</row>
    <row r="4" spans="1:104" ht="12.75">
      <c r="A4" s="12"/>
      <c r="B4" s="14"/>
      <c r="C4" s="14"/>
      <c r="D4" s="14"/>
      <c r="E4" s="14"/>
      <c r="F4" s="28"/>
      <c r="G4" s="14"/>
      <c r="H4" s="14"/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25"/>
      <c r="CY4" s="12"/>
      <c r="CZ4" s="12"/>
    </row>
    <row r="5" spans="1:105" ht="12.75">
      <c r="A5" s="17"/>
      <c r="B5" s="30" t="s">
        <v>1</v>
      </c>
      <c r="C5" s="9"/>
      <c r="D5" s="9"/>
      <c r="E5" s="9"/>
      <c r="F5" s="9"/>
      <c r="G5" s="10"/>
      <c r="H5" s="9"/>
      <c r="I5" s="10"/>
      <c r="J5" s="30" t="s">
        <v>2</v>
      </c>
      <c r="K5" s="9"/>
      <c r="L5" s="9"/>
      <c r="M5" s="9"/>
      <c r="N5" s="9"/>
      <c r="O5" s="10"/>
      <c r="P5" s="9"/>
      <c r="Q5" s="10"/>
      <c r="R5" s="30" t="s">
        <v>3</v>
      </c>
      <c r="S5" s="9"/>
      <c r="T5" s="9"/>
      <c r="U5" s="9"/>
      <c r="V5" s="9"/>
      <c r="W5" s="10"/>
      <c r="X5" s="9"/>
      <c r="Y5" s="10"/>
      <c r="Z5" s="30" t="s">
        <v>4</v>
      </c>
      <c r="AA5" s="9"/>
      <c r="AB5" s="9"/>
      <c r="AC5" s="9"/>
      <c r="AD5" s="9"/>
      <c r="AE5" s="10"/>
      <c r="AF5" s="9"/>
      <c r="AG5" s="10"/>
      <c r="AH5" s="30" t="s">
        <v>5</v>
      </c>
      <c r="AI5" s="9"/>
      <c r="AJ5" s="9"/>
      <c r="AK5" s="9"/>
      <c r="AL5" s="9"/>
      <c r="AM5" s="10"/>
      <c r="AN5" s="9"/>
      <c r="AO5" s="10"/>
      <c r="AP5" s="30" t="s">
        <v>6</v>
      </c>
      <c r="AQ5" s="9"/>
      <c r="AR5" s="9"/>
      <c r="AS5" s="9"/>
      <c r="AT5" s="9"/>
      <c r="AU5" s="10"/>
      <c r="AV5" s="9"/>
      <c r="AW5" s="10"/>
      <c r="AX5" s="30" t="s">
        <v>7</v>
      </c>
      <c r="AY5" s="9"/>
      <c r="AZ5" s="9"/>
      <c r="BA5" s="9"/>
      <c r="BB5" s="9"/>
      <c r="BC5" s="10"/>
      <c r="BD5" s="9"/>
      <c r="BE5" s="10"/>
      <c r="BF5" s="30" t="s">
        <v>8</v>
      </c>
      <c r="BG5" s="9"/>
      <c r="BH5" s="9"/>
      <c r="BI5" s="9"/>
      <c r="BJ5" s="9"/>
      <c r="BK5" s="10"/>
      <c r="BL5" s="9"/>
      <c r="BM5" s="10"/>
      <c r="BN5" s="30" t="s">
        <v>9</v>
      </c>
      <c r="BO5" s="9"/>
      <c r="BP5" s="9"/>
      <c r="BQ5" s="9"/>
      <c r="BR5" s="9"/>
      <c r="BS5" s="10"/>
      <c r="BT5" s="9"/>
      <c r="BU5" s="10"/>
      <c r="BV5" s="30" t="s">
        <v>10</v>
      </c>
      <c r="BW5" s="9"/>
      <c r="BX5" s="9"/>
      <c r="BY5" s="9"/>
      <c r="BZ5" s="9"/>
      <c r="CA5" s="10"/>
      <c r="CB5" s="9"/>
      <c r="CC5" s="10"/>
      <c r="CD5" s="30" t="s">
        <v>11</v>
      </c>
      <c r="CE5" s="9"/>
      <c r="CF5" s="9"/>
      <c r="CG5" s="9"/>
      <c r="CH5" s="9"/>
      <c r="CI5" s="10"/>
      <c r="CJ5" s="9"/>
      <c r="CK5" s="10"/>
      <c r="CL5" s="30" t="s">
        <v>12</v>
      </c>
      <c r="CM5" s="9"/>
      <c r="CN5" s="9"/>
      <c r="CO5" s="9"/>
      <c r="CP5" s="9"/>
      <c r="CQ5" s="10"/>
      <c r="CR5" s="9"/>
      <c r="CS5" s="10"/>
      <c r="CT5" s="30" t="s">
        <v>13</v>
      </c>
      <c r="CU5" s="9"/>
      <c r="CV5" s="9"/>
      <c r="CW5" s="9"/>
      <c r="CX5" s="9"/>
      <c r="CY5" s="10"/>
      <c r="CZ5" s="9"/>
      <c r="DA5" s="10"/>
    </row>
    <row r="6" spans="1:105" ht="12.75">
      <c r="A6" s="18"/>
      <c r="B6" s="2" t="s">
        <v>14</v>
      </c>
      <c r="C6" s="3"/>
      <c r="D6" s="3"/>
      <c r="E6" s="4"/>
      <c r="F6" s="3" t="s">
        <v>15</v>
      </c>
      <c r="G6" s="4"/>
      <c r="H6" s="4" t="s">
        <v>16</v>
      </c>
      <c r="I6" s="7"/>
      <c r="J6" s="2" t="s">
        <v>14</v>
      </c>
      <c r="K6" s="3"/>
      <c r="L6" s="3"/>
      <c r="M6" s="4"/>
      <c r="N6" s="3" t="s">
        <v>15</v>
      </c>
      <c r="O6" s="4"/>
      <c r="P6" s="4" t="s">
        <v>16</v>
      </c>
      <c r="Q6" s="7"/>
      <c r="R6" s="2" t="s">
        <v>14</v>
      </c>
      <c r="S6" s="3"/>
      <c r="T6" s="3"/>
      <c r="U6" s="4"/>
      <c r="V6" s="3" t="s">
        <v>15</v>
      </c>
      <c r="W6" s="4"/>
      <c r="X6" s="4" t="s">
        <v>16</v>
      </c>
      <c r="Y6" s="7"/>
      <c r="Z6" s="2" t="s">
        <v>14</v>
      </c>
      <c r="AA6" s="3"/>
      <c r="AB6" s="3"/>
      <c r="AC6" s="4"/>
      <c r="AD6" s="3" t="s">
        <v>15</v>
      </c>
      <c r="AE6" s="4"/>
      <c r="AF6" s="4" t="s">
        <v>16</v>
      </c>
      <c r="AG6" s="7"/>
      <c r="AH6" s="2" t="s">
        <v>14</v>
      </c>
      <c r="AI6" s="3"/>
      <c r="AJ6" s="3"/>
      <c r="AK6" s="4"/>
      <c r="AL6" s="3" t="s">
        <v>15</v>
      </c>
      <c r="AM6" s="4"/>
      <c r="AN6" s="4" t="s">
        <v>16</v>
      </c>
      <c r="AO6" s="7"/>
      <c r="AP6" s="2" t="s">
        <v>14</v>
      </c>
      <c r="AQ6" s="3"/>
      <c r="AR6" s="3"/>
      <c r="AS6" s="4"/>
      <c r="AT6" s="3" t="s">
        <v>15</v>
      </c>
      <c r="AU6" s="4"/>
      <c r="AV6" s="4" t="s">
        <v>16</v>
      </c>
      <c r="AW6" s="7"/>
      <c r="AX6" s="2" t="s">
        <v>14</v>
      </c>
      <c r="AY6" s="3"/>
      <c r="AZ6" s="3"/>
      <c r="BA6" s="4"/>
      <c r="BB6" s="3" t="s">
        <v>15</v>
      </c>
      <c r="BC6" s="4"/>
      <c r="BD6" s="4" t="s">
        <v>16</v>
      </c>
      <c r="BE6" s="7"/>
      <c r="BF6" s="2" t="s">
        <v>14</v>
      </c>
      <c r="BG6" s="3"/>
      <c r="BH6" s="3"/>
      <c r="BI6" s="4"/>
      <c r="BJ6" s="3" t="s">
        <v>15</v>
      </c>
      <c r="BK6" s="4"/>
      <c r="BL6" s="4" t="s">
        <v>16</v>
      </c>
      <c r="BM6" s="7"/>
      <c r="BN6" s="2" t="s">
        <v>14</v>
      </c>
      <c r="BO6" s="3"/>
      <c r="BP6" s="3"/>
      <c r="BQ6" s="4"/>
      <c r="BR6" s="3" t="s">
        <v>15</v>
      </c>
      <c r="BS6" s="4"/>
      <c r="BT6" s="4" t="s">
        <v>16</v>
      </c>
      <c r="BU6" s="7"/>
      <c r="BV6" s="2" t="s">
        <v>14</v>
      </c>
      <c r="BW6" s="3"/>
      <c r="BX6" s="3"/>
      <c r="BY6" s="4"/>
      <c r="BZ6" s="3" t="s">
        <v>15</v>
      </c>
      <c r="CA6" s="4"/>
      <c r="CB6" s="4" t="s">
        <v>16</v>
      </c>
      <c r="CC6" s="7"/>
      <c r="CD6" s="2" t="s">
        <v>14</v>
      </c>
      <c r="CE6" s="3"/>
      <c r="CF6" s="3"/>
      <c r="CG6" s="4"/>
      <c r="CH6" s="3" t="s">
        <v>15</v>
      </c>
      <c r="CI6" s="4"/>
      <c r="CJ6" s="4" t="s">
        <v>16</v>
      </c>
      <c r="CK6" s="7"/>
      <c r="CL6" s="2" t="s">
        <v>14</v>
      </c>
      <c r="CM6" s="3"/>
      <c r="CN6" s="3"/>
      <c r="CO6" s="4"/>
      <c r="CP6" s="3" t="s">
        <v>15</v>
      </c>
      <c r="CQ6" s="4"/>
      <c r="CR6" s="4" t="s">
        <v>16</v>
      </c>
      <c r="CS6" s="7"/>
      <c r="CT6" s="2" t="s">
        <v>14</v>
      </c>
      <c r="CU6" s="3"/>
      <c r="CV6" s="3"/>
      <c r="CW6" s="4"/>
      <c r="CX6" s="3" t="s">
        <v>15</v>
      </c>
      <c r="CY6" s="4"/>
      <c r="CZ6" s="4" t="s">
        <v>16</v>
      </c>
      <c r="DA6" s="7"/>
    </row>
    <row r="7" spans="1:105" ht="12.75">
      <c r="A7" s="23" t="s">
        <v>17</v>
      </c>
      <c r="B7" s="5" t="s">
        <v>18</v>
      </c>
      <c r="C7" s="6" t="s">
        <v>19</v>
      </c>
      <c r="D7" s="6" t="s">
        <v>20</v>
      </c>
      <c r="E7" s="7" t="s">
        <v>13</v>
      </c>
      <c r="F7" s="6" t="s">
        <v>18</v>
      </c>
      <c r="G7" s="7" t="s">
        <v>19</v>
      </c>
      <c r="H7" s="7" t="s">
        <v>18</v>
      </c>
      <c r="I7" s="7" t="s">
        <v>21</v>
      </c>
      <c r="J7" s="5" t="s">
        <v>18</v>
      </c>
      <c r="K7" s="6" t="s">
        <v>19</v>
      </c>
      <c r="L7" s="6" t="s">
        <v>20</v>
      </c>
      <c r="M7" s="7" t="s">
        <v>13</v>
      </c>
      <c r="N7" s="6" t="s">
        <v>18</v>
      </c>
      <c r="O7" s="7" t="s">
        <v>19</v>
      </c>
      <c r="P7" s="7" t="s">
        <v>18</v>
      </c>
      <c r="Q7" s="7" t="s">
        <v>21</v>
      </c>
      <c r="R7" s="5" t="s">
        <v>18</v>
      </c>
      <c r="S7" s="6" t="s">
        <v>19</v>
      </c>
      <c r="T7" s="6" t="s">
        <v>20</v>
      </c>
      <c r="U7" s="7" t="s">
        <v>13</v>
      </c>
      <c r="V7" s="6" t="s">
        <v>18</v>
      </c>
      <c r="W7" s="7" t="s">
        <v>19</v>
      </c>
      <c r="X7" s="7" t="s">
        <v>18</v>
      </c>
      <c r="Y7" s="7" t="s">
        <v>21</v>
      </c>
      <c r="Z7" s="5" t="s">
        <v>18</v>
      </c>
      <c r="AA7" s="6" t="s">
        <v>19</v>
      </c>
      <c r="AB7" s="6" t="s">
        <v>20</v>
      </c>
      <c r="AC7" s="7" t="s">
        <v>13</v>
      </c>
      <c r="AD7" s="6" t="s">
        <v>18</v>
      </c>
      <c r="AE7" s="7" t="s">
        <v>19</v>
      </c>
      <c r="AF7" s="7" t="s">
        <v>18</v>
      </c>
      <c r="AG7" s="7" t="s">
        <v>21</v>
      </c>
      <c r="AH7" s="5" t="s">
        <v>18</v>
      </c>
      <c r="AI7" s="6" t="s">
        <v>19</v>
      </c>
      <c r="AJ7" s="6" t="s">
        <v>20</v>
      </c>
      <c r="AK7" s="7" t="s">
        <v>13</v>
      </c>
      <c r="AL7" s="6" t="s">
        <v>18</v>
      </c>
      <c r="AM7" s="7" t="s">
        <v>19</v>
      </c>
      <c r="AN7" s="7" t="s">
        <v>18</v>
      </c>
      <c r="AO7" s="7" t="s">
        <v>21</v>
      </c>
      <c r="AP7" s="5" t="s">
        <v>18</v>
      </c>
      <c r="AQ7" s="6" t="s">
        <v>19</v>
      </c>
      <c r="AR7" s="6" t="s">
        <v>20</v>
      </c>
      <c r="AS7" s="7" t="s">
        <v>13</v>
      </c>
      <c r="AT7" s="6" t="s">
        <v>18</v>
      </c>
      <c r="AU7" s="7" t="s">
        <v>19</v>
      </c>
      <c r="AV7" s="7" t="s">
        <v>18</v>
      </c>
      <c r="AW7" s="7" t="s">
        <v>21</v>
      </c>
      <c r="AX7" s="5" t="s">
        <v>18</v>
      </c>
      <c r="AY7" s="6" t="s">
        <v>19</v>
      </c>
      <c r="AZ7" s="6" t="s">
        <v>20</v>
      </c>
      <c r="BA7" s="7" t="s">
        <v>13</v>
      </c>
      <c r="BB7" s="6" t="s">
        <v>18</v>
      </c>
      <c r="BC7" s="7" t="s">
        <v>19</v>
      </c>
      <c r="BD7" s="7" t="s">
        <v>18</v>
      </c>
      <c r="BE7" s="7" t="s">
        <v>21</v>
      </c>
      <c r="BF7" s="5" t="s">
        <v>18</v>
      </c>
      <c r="BG7" s="6" t="s">
        <v>19</v>
      </c>
      <c r="BH7" s="6" t="s">
        <v>20</v>
      </c>
      <c r="BI7" s="7" t="s">
        <v>13</v>
      </c>
      <c r="BJ7" s="6" t="s">
        <v>18</v>
      </c>
      <c r="BK7" s="7" t="s">
        <v>19</v>
      </c>
      <c r="BL7" s="7" t="s">
        <v>18</v>
      </c>
      <c r="BM7" s="7" t="s">
        <v>21</v>
      </c>
      <c r="BN7" s="5" t="s">
        <v>18</v>
      </c>
      <c r="BO7" s="6" t="s">
        <v>19</v>
      </c>
      <c r="BP7" s="6" t="s">
        <v>20</v>
      </c>
      <c r="BQ7" s="7" t="s">
        <v>13</v>
      </c>
      <c r="BR7" s="6" t="s">
        <v>18</v>
      </c>
      <c r="BS7" s="7" t="s">
        <v>19</v>
      </c>
      <c r="BT7" s="7" t="s">
        <v>18</v>
      </c>
      <c r="BU7" s="7" t="s">
        <v>21</v>
      </c>
      <c r="BV7" s="5" t="s">
        <v>18</v>
      </c>
      <c r="BW7" s="6" t="s">
        <v>19</v>
      </c>
      <c r="BX7" s="6" t="s">
        <v>20</v>
      </c>
      <c r="BY7" s="7" t="s">
        <v>13</v>
      </c>
      <c r="BZ7" s="6" t="s">
        <v>18</v>
      </c>
      <c r="CA7" s="7" t="s">
        <v>19</v>
      </c>
      <c r="CB7" s="7" t="s">
        <v>18</v>
      </c>
      <c r="CC7" s="7" t="s">
        <v>21</v>
      </c>
      <c r="CD7" s="5" t="s">
        <v>18</v>
      </c>
      <c r="CE7" s="6" t="s">
        <v>19</v>
      </c>
      <c r="CF7" s="6" t="s">
        <v>20</v>
      </c>
      <c r="CG7" s="7" t="s">
        <v>13</v>
      </c>
      <c r="CH7" s="6" t="s">
        <v>18</v>
      </c>
      <c r="CI7" s="7" t="s">
        <v>19</v>
      </c>
      <c r="CJ7" s="7" t="s">
        <v>18</v>
      </c>
      <c r="CK7" s="7" t="s">
        <v>21</v>
      </c>
      <c r="CL7" s="5" t="s">
        <v>18</v>
      </c>
      <c r="CM7" s="6" t="s">
        <v>19</v>
      </c>
      <c r="CN7" s="6" t="s">
        <v>20</v>
      </c>
      <c r="CO7" s="7" t="s">
        <v>13</v>
      </c>
      <c r="CP7" s="6" t="s">
        <v>18</v>
      </c>
      <c r="CQ7" s="7" t="s">
        <v>19</v>
      </c>
      <c r="CR7" s="7" t="s">
        <v>18</v>
      </c>
      <c r="CS7" s="7" t="s">
        <v>21</v>
      </c>
      <c r="CT7" s="5" t="s">
        <v>18</v>
      </c>
      <c r="CU7" s="6" t="s">
        <v>19</v>
      </c>
      <c r="CV7" s="6" t="s">
        <v>20</v>
      </c>
      <c r="CW7" s="7" t="s">
        <v>13</v>
      </c>
      <c r="CX7" s="6" t="s">
        <v>18</v>
      </c>
      <c r="CY7" s="7" t="s">
        <v>19</v>
      </c>
      <c r="CZ7" s="7" t="s">
        <v>18</v>
      </c>
      <c r="DA7" s="7" t="s">
        <v>21</v>
      </c>
    </row>
    <row r="8" spans="1:105" ht="12.75">
      <c r="A8" s="19" t="s">
        <v>22</v>
      </c>
      <c r="B8" s="31">
        <v>237490286</v>
      </c>
      <c r="C8" s="15">
        <v>0</v>
      </c>
      <c r="D8" s="15">
        <v>0</v>
      </c>
      <c r="E8" s="16">
        <v>237490286</v>
      </c>
      <c r="F8" s="15">
        <v>0</v>
      </c>
      <c r="G8" s="16">
        <v>0</v>
      </c>
      <c r="H8" s="16"/>
      <c r="I8" s="16"/>
      <c r="J8" s="31">
        <v>202996734</v>
      </c>
      <c r="K8" s="15">
        <v>0</v>
      </c>
      <c r="L8" s="15">
        <v>0</v>
      </c>
      <c r="M8" s="16">
        <v>202996734</v>
      </c>
      <c r="N8" s="15">
        <v>0</v>
      </c>
      <c r="O8" s="16">
        <v>0</v>
      </c>
      <c r="P8" s="16"/>
      <c r="Q8" s="16"/>
      <c r="R8" s="31">
        <v>195688289</v>
      </c>
      <c r="S8" s="15">
        <v>0</v>
      </c>
      <c r="T8" s="15">
        <v>0</v>
      </c>
      <c r="U8" s="16">
        <v>195688289</v>
      </c>
      <c r="V8" s="15">
        <v>0</v>
      </c>
      <c r="W8" s="16">
        <v>0</v>
      </c>
      <c r="X8" s="16"/>
      <c r="Y8" s="16"/>
      <c r="Z8" s="31">
        <v>192359460</v>
      </c>
      <c r="AA8" s="15">
        <v>0</v>
      </c>
      <c r="AB8" s="15">
        <v>0</v>
      </c>
      <c r="AC8" s="16">
        <v>192359460</v>
      </c>
      <c r="AD8" s="15">
        <v>0</v>
      </c>
      <c r="AE8" s="16">
        <v>0</v>
      </c>
      <c r="AF8" s="16"/>
      <c r="AG8" s="16"/>
      <c r="AH8" s="31">
        <v>0</v>
      </c>
      <c r="AI8" s="15">
        <v>0</v>
      </c>
      <c r="AJ8" s="15">
        <v>0</v>
      </c>
      <c r="AK8" s="16">
        <v>0</v>
      </c>
      <c r="AL8" s="15">
        <v>0</v>
      </c>
      <c r="AM8" s="16">
        <v>0</v>
      </c>
      <c r="AN8" s="16"/>
      <c r="AO8" s="16"/>
      <c r="AP8" s="31">
        <v>0</v>
      </c>
      <c r="AQ8" s="15">
        <v>0</v>
      </c>
      <c r="AR8" s="15">
        <v>0</v>
      </c>
      <c r="AS8" s="16">
        <v>0</v>
      </c>
      <c r="AT8" s="15">
        <v>0</v>
      </c>
      <c r="AU8" s="16">
        <v>0</v>
      </c>
      <c r="AV8" s="16"/>
      <c r="AW8" s="16"/>
      <c r="AX8" s="31">
        <v>0</v>
      </c>
      <c r="AY8" s="15">
        <v>0</v>
      </c>
      <c r="AZ8" s="15">
        <v>0</v>
      </c>
      <c r="BA8" s="16">
        <v>0</v>
      </c>
      <c r="BB8" s="15">
        <v>0</v>
      </c>
      <c r="BC8" s="16">
        <v>0</v>
      </c>
      <c r="BD8" s="16"/>
      <c r="BE8" s="16"/>
      <c r="BF8" s="31">
        <v>0</v>
      </c>
      <c r="BG8" s="15">
        <v>0</v>
      </c>
      <c r="BH8" s="15">
        <v>0</v>
      </c>
      <c r="BI8" s="16">
        <v>0</v>
      </c>
      <c r="BJ8" s="15">
        <v>0</v>
      </c>
      <c r="BK8" s="16">
        <v>0</v>
      </c>
      <c r="BL8" s="16"/>
      <c r="BM8" s="16"/>
      <c r="BN8" s="31">
        <v>0</v>
      </c>
      <c r="BO8" s="15">
        <v>0</v>
      </c>
      <c r="BP8" s="15">
        <v>0</v>
      </c>
      <c r="BQ8" s="16">
        <v>0</v>
      </c>
      <c r="BR8" s="15">
        <v>0</v>
      </c>
      <c r="BS8" s="16">
        <v>0</v>
      </c>
      <c r="BT8" s="16"/>
      <c r="BU8" s="16"/>
      <c r="BV8" s="31">
        <v>0</v>
      </c>
      <c r="BW8" s="15">
        <v>0</v>
      </c>
      <c r="BX8" s="15">
        <v>0</v>
      </c>
      <c r="BY8" s="16">
        <v>0</v>
      </c>
      <c r="BZ8" s="15">
        <v>0</v>
      </c>
      <c r="CA8" s="16">
        <v>0</v>
      </c>
      <c r="CB8" s="16"/>
      <c r="CC8" s="16"/>
      <c r="CD8" s="31">
        <v>0</v>
      </c>
      <c r="CE8" s="15">
        <v>0</v>
      </c>
      <c r="CF8" s="15">
        <v>0</v>
      </c>
      <c r="CG8" s="16">
        <v>0</v>
      </c>
      <c r="CH8" s="15">
        <v>0</v>
      </c>
      <c r="CI8" s="16">
        <v>0</v>
      </c>
      <c r="CJ8" s="16"/>
      <c r="CK8" s="16"/>
      <c r="CL8" s="31">
        <v>0</v>
      </c>
      <c r="CM8" s="15">
        <v>0</v>
      </c>
      <c r="CN8" s="15">
        <v>0</v>
      </c>
      <c r="CO8" s="16">
        <v>0</v>
      </c>
      <c r="CP8" s="15">
        <v>0</v>
      </c>
      <c r="CQ8" s="16">
        <v>0</v>
      </c>
      <c r="CR8" s="16"/>
      <c r="CS8" s="16"/>
      <c r="CT8" s="31">
        <v>828534769</v>
      </c>
      <c r="CU8" s="15">
        <v>0</v>
      </c>
      <c r="CV8" s="15">
        <v>0</v>
      </c>
      <c r="CW8" s="16">
        <v>828534769</v>
      </c>
      <c r="CX8" s="15">
        <v>0</v>
      </c>
      <c r="CY8" s="16">
        <v>0</v>
      </c>
      <c r="CZ8" s="16">
        <v>0</v>
      </c>
      <c r="DA8" s="16">
        <v>0</v>
      </c>
    </row>
    <row r="9" spans="1:105" ht="12.75">
      <c r="A9" s="19" t="s">
        <v>23</v>
      </c>
      <c r="B9" s="31">
        <v>4494786</v>
      </c>
      <c r="C9" s="15">
        <v>1714573</v>
      </c>
      <c r="D9" s="15">
        <v>11468360</v>
      </c>
      <c r="E9" s="16">
        <v>17677719</v>
      </c>
      <c r="F9" s="15">
        <v>0</v>
      </c>
      <c r="G9" s="16">
        <v>0</v>
      </c>
      <c r="H9" s="16"/>
      <c r="I9" s="16"/>
      <c r="J9" s="31">
        <v>4006277</v>
      </c>
      <c r="K9" s="15">
        <v>1510945</v>
      </c>
      <c r="L9" s="15">
        <v>9572705</v>
      </c>
      <c r="M9" s="16">
        <v>15089927</v>
      </c>
      <c r="N9" s="15">
        <v>0</v>
      </c>
      <c r="O9" s="16">
        <v>0</v>
      </c>
      <c r="P9" s="16"/>
      <c r="Q9" s="16"/>
      <c r="R9" s="31">
        <v>3787960</v>
      </c>
      <c r="S9" s="15">
        <v>1427013</v>
      </c>
      <c r="T9" s="15">
        <v>8717368</v>
      </c>
      <c r="U9" s="16">
        <v>13932341</v>
      </c>
      <c r="V9" s="15">
        <v>0</v>
      </c>
      <c r="W9" s="16">
        <v>0</v>
      </c>
      <c r="X9" s="16"/>
      <c r="Y9" s="16"/>
      <c r="Z9" s="31">
        <v>3289686</v>
      </c>
      <c r="AA9" s="15">
        <v>1229227</v>
      </c>
      <c r="AB9" s="15">
        <v>7658964</v>
      </c>
      <c r="AC9" s="16">
        <v>12177877</v>
      </c>
      <c r="AD9" s="15">
        <v>0</v>
      </c>
      <c r="AE9" s="16">
        <v>0</v>
      </c>
      <c r="AF9" s="16"/>
      <c r="AG9" s="16"/>
      <c r="AH9" s="31">
        <v>0</v>
      </c>
      <c r="AI9" s="15">
        <v>0</v>
      </c>
      <c r="AJ9" s="15">
        <v>0</v>
      </c>
      <c r="AK9" s="16">
        <v>0</v>
      </c>
      <c r="AL9" s="15">
        <v>0</v>
      </c>
      <c r="AM9" s="16">
        <v>0</v>
      </c>
      <c r="AN9" s="16"/>
      <c r="AO9" s="16"/>
      <c r="AP9" s="31">
        <v>0</v>
      </c>
      <c r="AQ9" s="15">
        <v>0</v>
      </c>
      <c r="AR9" s="15">
        <v>0</v>
      </c>
      <c r="AS9" s="16">
        <v>0</v>
      </c>
      <c r="AT9" s="15">
        <v>0</v>
      </c>
      <c r="AU9" s="16">
        <v>0</v>
      </c>
      <c r="AV9" s="16"/>
      <c r="AW9" s="16"/>
      <c r="AX9" s="31">
        <v>0</v>
      </c>
      <c r="AY9" s="15">
        <v>0</v>
      </c>
      <c r="AZ9" s="15">
        <v>0</v>
      </c>
      <c r="BA9" s="16">
        <v>0</v>
      </c>
      <c r="BB9" s="15">
        <v>0</v>
      </c>
      <c r="BC9" s="16">
        <v>0</v>
      </c>
      <c r="BD9" s="16"/>
      <c r="BE9" s="16"/>
      <c r="BF9" s="31">
        <v>0</v>
      </c>
      <c r="BG9" s="15">
        <v>0</v>
      </c>
      <c r="BH9" s="15">
        <v>0</v>
      </c>
      <c r="BI9" s="16">
        <v>0</v>
      </c>
      <c r="BJ9" s="15">
        <v>0</v>
      </c>
      <c r="BK9" s="16">
        <v>0</v>
      </c>
      <c r="BL9" s="16"/>
      <c r="BM9" s="16"/>
      <c r="BN9" s="31">
        <v>0</v>
      </c>
      <c r="BO9" s="15">
        <v>0</v>
      </c>
      <c r="BP9" s="15">
        <v>0</v>
      </c>
      <c r="BQ9" s="16">
        <v>0</v>
      </c>
      <c r="BR9" s="15">
        <v>0</v>
      </c>
      <c r="BS9" s="16">
        <v>0</v>
      </c>
      <c r="BT9" s="16"/>
      <c r="BU9" s="16"/>
      <c r="BV9" s="31">
        <v>0</v>
      </c>
      <c r="BW9" s="15">
        <v>0</v>
      </c>
      <c r="BX9" s="15">
        <v>0</v>
      </c>
      <c r="BY9" s="16">
        <v>0</v>
      </c>
      <c r="BZ9" s="15">
        <v>0</v>
      </c>
      <c r="CA9" s="16">
        <v>0</v>
      </c>
      <c r="CB9" s="16"/>
      <c r="CC9" s="16"/>
      <c r="CD9" s="31">
        <v>0</v>
      </c>
      <c r="CE9" s="15">
        <v>0</v>
      </c>
      <c r="CF9" s="15">
        <v>0</v>
      </c>
      <c r="CG9" s="16">
        <v>0</v>
      </c>
      <c r="CH9" s="15">
        <v>0</v>
      </c>
      <c r="CI9" s="16">
        <v>0</v>
      </c>
      <c r="CJ9" s="16"/>
      <c r="CK9" s="16"/>
      <c r="CL9" s="31">
        <v>0</v>
      </c>
      <c r="CM9" s="15">
        <v>0</v>
      </c>
      <c r="CN9" s="15">
        <v>0</v>
      </c>
      <c r="CO9" s="16">
        <v>0</v>
      </c>
      <c r="CP9" s="15">
        <v>0</v>
      </c>
      <c r="CQ9" s="16">
        <v>0</v>
      </c>
      <c r="CR9" s="16"/>
      <c r="CS9" s="16"/>
      <c r="CT9" s="31">
        <v>15578709</v>
      </c>
      <c r="CU9" s="15">
        <v>5881758</v>
      </c>
      <c r="CV9" s="15">
        <v>37417397</v>
      </c>
      <c r="CW9" s="16">
        <v>58877864</v>
      </c>
      <c r="CX9" s="15">
        <v>0</v>
      </c>
      <c r="CY9" s="16">
        <v>0</v>
      </c>
      <c r="CZ9" s="16">
        <v>0</v>
      </c>
      <c r="DA9" s="16">
        <v>0</v>
      </c>
    </row>
    <row r="10" spans="1:105" ht="12.75">
      <c r="A10" s="19" t="s">
        <v>24</v>
      </c>
      <c r="B10" s="31">
        <v>0</v>
      </c>
      <c r="C10" s="15">
        <v>0</v>
      </c>
      <c r="D10" s="15">
        <v>312212</v>
      </c>
      <c r="E10" s="16">
        <v>312212</v>
      </c>
      <c r="F10" s="15">
        <v>0</v>
      </c>
      <c r="G10" s="16">
        <v>0</v>
      </c>
      <c r="H10" s="16"/>
      <c r="I10" s="16"/>
      <c r="J10" s="31">
        <v>0</v>
      </c>
      <c r="K10" s="15">
        <v>0</v>
      </c>
      <c r="L10" s="15">
        <v>266382</v>
      </c>
      <c r="M10" s="16">
        <v>266382</v>
      </c>
      <c r="N10" s="15">
        <v>0</v>
      </c>
      <c r="O10" s="16">
        <v>0</v>
      </c>
      <c r="P10" s="16"/>
      <c r="Q10" s="16"/>
      <c r="R10" s="31">
        <v>0</v>
      </c>
      <c r="S10" s="15">
        <v>0</v>
      </c>
      <c r="T10" s="15">
        <v>262631</v>
      </c>
      <c r="U10" s="16">
        <v>262631</v>
      </c>
      <c r="V10" s="15">
        <v>0</v>
      </c>
      <c r="W10" s="16">
        <v>0</v>
      </c>
      <c r="X10" s="16"/>
      <c r="Y10" s="16"/>
      <c r="Z10" s="31">
        <v>0</v>
      </c>
      <c r="AA10" s="15">
        <v>0</v>
      </c>
      <c r="AB10" s="15">
        <v>176599</v>
      </c>
      <c r="AC10" s="16">
        <v>176599</v>
      </c>
      <c r="AD10" s="15">
        <v>0</v>
      </c>
      <c r="AE10" s="16">
        <v>0</v>
      </c>
      <c r="AF10" s="16"/>
      <c r="AG10" s="16"/>
      <c r="AH10" s="31">
        <v>0</v>
      </c>
      <c r="AI10" s="15">
        <v>0</v>
      </c>
      <c r="AJ10" s="15">
        <v>0</v>
      </c>
      <c r="AK10" s="16">
        <v>0</v>
      </c>
      <c r="AL10" s="15">
        <v>0</v>
      </c>
      <c r="AM10" s="16">
        <v>0</v>
      </c>
      <c r="AN10" s="16"/>
      <c r="AO10" s="16"/>
      <c r="AP10" s="31">
        <v>0</v>
      </c>
      <c r="AQ10" s="15">
        <v>0</v>
      </c>
      <c r="AR10" s="15">
        <v>0</v>
      </c>
      <c r="AS10" s="16">
        <v>0</v>
      </c>
      <c r="AT10" s="15">
        <v>0</v>
      </c>
      <c r="AU10" s="16">
        <v>0</v>
      </c>
      <c r="AV10" s="16"/>
      <c r="AW10" s="16"/>
      <c r="AX10" s="31">
        <v>0</v>
      </c>
      <c r="AY10" s="15">
        <v>0</v>
      </c>
      <c r="AZ10" s="15">
        <v>0</v>
      </c>
      <c r="BA10" s="16">
        <v>0</v>
      </c>
      <c r="BB10" s="15">
        <v>0</v>
      </c>
      <c r="BC10" s="16">
        <v>0</v>
      </c>
      <c r="BD10" s="16"/>
      <c r="BE10" s="16"/>
      <c r="BF10" s="31">
        <v>0</v>
      </c>
      <c r="BG10" s="15">
        <v>0</v>
      </c>
      <c r="BH10" s="15">
        <v>0</v>
      </c>
      <c r="BI10" s="16">
        <v>0</v>
      </c>
      <c r="BJ10" s="15">
        <v>0</v>
      </c>
      <c r="BK10" s="16">
        <v>0</v>
      </c>
      <c r="BL10" s="16"/>
      <c r="BM10" s="16"/>
      <c r="BN10" s="31">
        <v>0</v>
      </c>
      <c r="BO10" s="15">
        <v>0</v>
      </c>
      <c r="BP10" s="15">
        <v>0</v>
      </c>
      <c r="BQ10" s="16">
        <v>0</v>
      </c>
      <c r="BR10" s="15">
        <v>0</v>
      </c>
      <c r="BS10" s="16">
        <v>0</v>
      </c>
      <c r="BT10" s="16"/>
      <c r="BU10" s="16"/>
      <c r="BV10" s="31">
        <v>0</v>
      </c>
      <c r="BW10" s="15">
        <v>0</v>
      </c>
      <c r="BX10" s="15">
        <v>0</v>
      </c>
      <c r="BY10" s="16">
        <v>0</v>
      </c>
      <c r="BZ10" s="15">
        <v>0</v>
      </c>
      <c r="CA10" s="16">
        <v>0</v>
      </c>
      <c r="CB10" s="16"/>
      <c r="CC10" s="16"/>
      <c r="CD10" s="31">
        <v>0</v>
      </c>
      <c r="CE10" s="15">
        <v>0</v>
      </c>
      <c r="CF10" s="15">
        <v>0</v>
      </c>
      <c r="CG10" s="16">
        <v>0</v>
      </c>
      <c r="CH10" s="15">
        <v>0</v>
      </c>
      <c r="CI10" s="16">
        <v>0</v>
      </c>
      <c r="CJ10" s="16"/>
      <c r="CK10" s="16"/>
      <c r="CL10" s="31">
        <v>0</v>
      </c>
      <c r="CM10" s="15">
        <v>0</v>
      </c>
      <c r="CN10" s="15">
        <v>0</v>
      </c>
      <c r="CO10" s="16">
        <v>0</v>
      </c>
      <c r="CP10" s="15">
        <v>0</v>
      </c>
      <c r="CQ10" s="16">
        <v>0</v>
      </c>
      <c r="CR10" s="16"/>
      <c r="CS10" s="16"/>
      <c r="CT10" s="31">
        <v>0</v>
      </c>
      <c r="CU10" s="15">
        <v>0</v>
      </c>
      <c r="CV10" s="15">
        <v>1017824</v>
      </c>
      <c r="CW10" s="16">
        <v>1017824</v>
      </c>
      <c r="CX10" s="15">
        <v>0</v>
      </c>
      <c r="CY10" s="16">
        <v>0</v>
      </c>
      <c r="CZ10" s="16">
        <v>0</v>
      </c>
      <c r="DA10" s="16">
        <v>0</v>
      </c>
    </row>
    <row r="11" spans="1:105" ht="12.75">
      <c r="A11" s="19" t="s">
        <v>25</v>
      </c>
      <c r="B11" s="31">
        <v>769922</v>
      </c>
      <c r="C11" s="15">
        <v>0</v>
      </c>
      <c r="D11" s="15">
        <v>0</v>
      </c>
      <c r="E11" s="16">
        <v>769922</v>
      </c>
      <c r="F11" s="15">
        <v>0</v>
      </c>
      <c r="G11" s="16">
        <v>0</v>
      </c>
      <c r="H11" s="16"/>
      <c r="I11" s="16"/>
      <c r="J11" s="31">
        <v>766138</v>
      </c>
      <c r="K11" s="15">
        <v>0</v>
      </c>
      <c r="L11" s="15">
        <v>0</v>
      </c>
      <c r="M11" s="16">
        <v>766138</v>
      </c>
      <c r="N11" s="15">
        <v>0</v>
      </c>
      <c r="O11" s="16">
        <v>0</v>
      </c>
      <c r="P11" s="16"/>
      <c r="Q11" s="16"/>
      <c r="R11" s="31">
        <v>767416</v>
      </c>
      <c r="S11" s="15">
        <v>0</v>
      </c>
      <c r="T11" s="15">
        <v>0</v>
      </c>
      <c r="U11" s="16">
        <v>767416</v>
      </c>
      <c r="V11" s="15">
        <v>0</v>
      </c>
      <c r="W11" s="16">
        <v>0</v>
      </c>
      <c r="X11" s="16"/>
      <c r="Y11" s="16"/>
      <c r="Z11" s="31">
        <v>770242</v>
      </c>
      <c r="AA11" s="15">
        <v>0</v>
      </c>
      <c r="AB11" s="15">
        <v>0</v>
      </c>
      <c r="AC11" s="16">
        <v>770242</v>
      </c>
      <c r="AD11" s="15">
        <v>0</v>
      </c>
      <c r="AE11" s="16">
        <v>0</v>
      </c>
      <c r="AF11" s="16"/>
      <c r="AG11" s="16"/>
      <c r="AH11" s="31">
        <v>0</v>
      </c>
      <c r="AI11" s="15">
        <v>0</v>
      </c>
      <c r="AJ11" s="15">
        <v>0</v>
      </c>
      <c r="AK11" s="16">
        <v>0</v>
      </c>
      <c r="AL11" s="15">
        <v>0</v>
      </c>
      <c r="AM11" s="16">
        <v>0</v>
      </c>
      <c r="AN11" s="16"/>
      <c r="AO11" s="16"/>
      <c r="AP11" s="31">
        <v>0</v>
      </c>
      <c r="AQ11" s="15">
        <v>0</v>
      </c>
      <c r="AR11" s="15">
        <v>0</v>
      </c>
      <c r="AS11" s="16">
        <v>0</v>
      </c>
      <c r="AT11" s="15">
        <v>0</v>
      </c>
      <c r="AU11" s="16">
        <v>0</v>
      </c>
      <c r="AV11" s="16"/>
      <c r="AW11" s="16"/>
      <c r="AX11" s="31">
        <v>0</v>
      </c>
      <c r="AY11" s="15">
        <v>0</v>
      </c>
      <c r="AZ11" s="15">
        <v>0</v>
      </c>
      <c r="BA11" s="16">
        <v>0</v>
      </c>
      <c r="BB11" s="15">
        <v>0</v>
      </c>
      <c r="BC11" s="16">
        <v>0</v>
      </c>
      <c r="BD11" s="16"/>
      <c r="BE11" s="16"/>
      <c r="BF11" s="31">
        <v>0</v>
      </c>
      <c r="BG11" s="15">
        <v>0</v>
      </c>
      <c r="BH11" s="15">
        <v>0</v>
      </c>
      <c r="BI11" s="16">
        <v>0</v>
      </c>
      <c r="BJ11" s="15">
        <v>0</v>
      </c>
      <c r="BK11" s="16">
        <v>0</v>
      </c>
      <c r="BL11" s="16"/>
      <c r="BM11" s="16"/>
      <c r="BN11" s="31">
        <v>0</v>
      </c>
      <c r="BO11" s="15">
        <v>0</v>
      </c>
      <c r="BP11" s="15">
        <v>0</v>
      </c>
      <c r="BQ11" s="16">
        <v>0</v>
      </c>
      <c r="BR11" s="15">
        <v>0</v>
      </c>
      <c r="BS11" s="16">
        <v>0</v>
      </c>
      <c r="BT11" s="16"/>
      <c r="BU11" s="16"/>
      <c r="BV11" s="31">
        <v>0</v>
      </c>
      <c r="BW11" s="15">
        <v>0</v>
      </c>
      <c r="BX11" s="15">
        <v>0</v>
      </c>
      <c r="BY11" s="16">
        <v>0</v>
      </c>
      <c r="BZ11" s="15">
        <v>0</v>
      </c>
      <c r="CA11" s="16">
        <v>0</v>
      </c>
      <c r="CB11" s="16"/>
      <c r="CC11" s="16"/>
      <c r="CD11" s="31">
        <v>0</v>
      </c>
      <c r="CE11" s="15">
        <v>0</v>
      </c>
      <c r="CF11" s="15">
        <v>0</v>
      </c>
      <c r="CG11" s="16">
        <v>0</v>
      </c>
      <c r="CH11" s="15">
        <v>0</v>
      </c>
      <c r="CI11" s="16">
        <v>0</v>
      </c>
      <c r="CJ11" s="16"/>
      <c r="CK11" s="16"/>
      <c r="CL11" s="31">
        <v>0</v>
      </c>
      <c r="CM11" s="15">
        <v>0</v>
      </c>
      <c r="CN11" s="15">
        <v>0</v>
      </c>
      <c r="CO11" s="16">
        <v>0</v>
      </c>
      <c r="CP11" s="15">
        <v>0</v>
      </c>
      <c r="CQ11" s="16">
        <v>0</v>
      </c>
      <c r="CR11" s="16"/>
      <c r="CS11" s="16"/>
      <c r="CT11" s="31">
        <v>3073718</v>
      </c>
      <c r="CU11" s="15">
        <v>0</v>
      </c>
      <c r="CV11" s="15">
        <v>0</v>
      </c>
      <c r="CW11" s="16">
        <v>3073718</v>
      </c>
      <c r="CX11" s="15">
        <v>0</v>
      </c>
      <c r="CY11" s="16">
        <v>0</v>
      </c>
      <c r="CZ11" s="16">
        <v>0</v>
      </c>
      <c r="DA11" s="16">
        <v>0</v>
      </c>
    </row>
    <row r="12" spans="1:105" ht="12.75" customHeight="1">
      <c r="A12" s="35" t="s">
        <v>27</v>
      </c>
      <c r="B12" s="34">
        <v>242754994</v>
      </c>
      <c r="C12" s="38">
        <v>1714573</v>
      </c>
      <c r="D12" s="38">
        <v>11780572</v>
      </c>
      <c r="E12" s="38">
        <v>256250139</v>
      </c>
      <c r="F12" s="34">
        <v>0</v>
      </c>
      <c r="G12" s="38">
        <v>0</v>
      </c>
      <c r="H12" s="34">
        <v>0</v>
      </c>
      <c r="I12" s="39">
        <v>0</v>
      </c>
      <c r="J12" s="34">
        <v>207769149</v>
      </c>
      <c r="K12" s="38">
        <v>1510945</v>
      </c>
      <c r="L12" s="38">
        <v>9839087</v>
      </c>
      <c r="M12" s="38">
        <v>219119181</v>
      </c>
      <c r="N12" s="34">
        <v>0</v>
      </c>
      <c r="O12" s="38">
        <v>0</v>
      </c>
      <c r="P12" s="34">
        <v>0</v>
      </c>
      <c r="Q12" s="39">
        <v>0</v>
      </c>
      <c r="R12" s="34">
        <v>200243665</v>
      </c>
      <c r="S12" s="38">
        <v>1427013</v>
      </c>
      <c r="T12" s="38">
        <v>8979999</v>
      </c>
      <c r="U12" s="38">
        <v>210650677</v>
      </c>
      <c r="V12" s="34">
        <v>0</v>
      </c>
      <c r="W12" s="38">
        <v>0</v>
      </c>
      <c r="X12" s="34">
        <v>0</v>
      </c>
      <c r="Y12" s="39">
        <v>0</v>
      </c>
      <c r="Z12" s="34">
        <v>196419388</v>
      </c>
      <c r="AA12" s="38">
        <v>1229227</v>
      </c>
      <c r="AB12" s="38">
        <v>7835563</v>
      </c>
      <c r="AC12" s="38">
        <v>205484178</v>
      </c>
      <c r="AD12" s="34">
        <v>0</v>
      </c>
      <c r="AE12" s="38">
        <v>0</v>
      </c>
      <c r="AF12" s="34">
        <v>0</v>
      </c>
      <c r="AG12" s="39">
        <v>0</v>
      </c>
      <c r="AH12" s="34">
        <v>0</v>
      </c>
      <c r="AI12" s="38">
        <v>0</v>
      </c>
      <c r="AJ12" s="38">
        <v>0</v>
      </c>
      <c r="AK12" s="38">
        <v>0</v>
      </c>
      <c r="AL12" s="34">
        <v>0</v>
      </c>
      <c r="AM12" s="38">
        <v>0</v>
      </c>
      <c r="AN12" s="34">
        <v>0</v>
      </c>
      <c r="AO12" s="39">
        <v>0</v>
      </c>
      <c r="AP12" s="34">
        <v>0</v>
      </c>
      <c r="AQ12" s="38">
        <v>0</v>
      </c>
      <c r="AR12" s="38">
        <v>0</v>
      </c>
      <c r="AS12" s="38">
        <v>0</v>
      </c>
      <c r="AT12" s="34">
        <v>0</v>
      </c>
      <c r="AU12" s="38">
        <v>0</v>
      </c>
      <c r="AV12" s="34">
        <v>0</v>
      </c>
      <c r="AW12" s="39">
        <v>0</v>
      </c>
      <c r="AX12" s="34">
        <v>0</v>
      </c>
      <c r="AY12" s="38">
        <v>0</v>
      </c>
      <c r="AZ12" s="38">
        <v>0</v>
      </c>
      <c r="BA12" s="38">
        <v>0</v>
      </c>
      <c r="BB12" s="34">
        <v>0</v>
      </c>
      <c r="BC12" s="38">
        <v>0</v>
      </c>
      <c r="BD12" s="34">
        <v>0</v>
      </c>
      <c r="BE12" s="39">
        <v>0</v>
      </c>
      <c r="BF12" s="34">
        <v>0</v>
      </c>
      <c r="BG12" s="38">
        <v>0</v>
      </c>
      <c r="BH12" s="38">
        <v>0</v>
      </c>
      <c r="BI12" s="38">
        <v>0</v>
      </c>
      <c r="BJ12" s="34">
        <v>0</v>
      </c>
      <c r="BK12" s="38">
        <v>0</v>
      </c>
      <c r="BL12" s="34">
        <v>0</v>
      </c>
      <c r="BM12" s="39">
        <v>0</v>
      </c>
      <c r="BN12" s="34">
        <v>0</v>
      </c>
      <c r="BO12" s="38">
        <v>0</v>
      </c>
      <c r="BP12" s="38">
        <v>0</v>
      </c>
      <c r="BQ12" s="38">
        <v>0</v>
      </c>
      <c r="BR12" s="34">
        <v>0</v>
      </c>
      <c r="BS12" s="38">
        <v>0</v>
      </c>
      <c r="BT12" s="34">
        <v>0</v>
      </c>
      <c r="BU12" s="39">
        <v>0</v>
      </c>
      <c r="BV12" s="34">
        <v>0</v>
      </c>
      <c r="BW12" s="38">
        <v>0</v>
      </c>
      <c r="BX12" s="38">
        <v>0</v>
      </c>
      <c r="BY12" s="38">
        <v>0</v>
      </c>
      <c r="BZ12" s="34">
        <v>0</v>
      </c>
      <c r="CA12" s="38">
        <v>0</v>
      </c>
      <c r="CB12" s="34">
        <v>0</v>
      </c>
      <c r="CC12" s="39">
        <v>0</v>
      </c>
      <c r="CD12" s="34">
        <v>0</v>
      </c>
      <c r="CE12" s="38">
        <v>0</v>
      </c>
      <c r="CF12" s="38">
        <v>0</v>
      </c>
      <c r="CG12" s="38">
        <v>0</v>
      </c>
      <c r="CH12" s="34">
        <v>0</v>
      </c>
      <c r="CI12" s="38">
        <v>0</v>
      </c>
      <c r="CJ12" s="34">
        <v>0</v>
      </c>
      <c r="CK12" s="39">
        <v>0</v>
      </c>
      <c r="CL12" s="34">
        <v>0</v>
      </c>
      <c r="CM12" s="38">
        <v>0</v>
      </c>
      <c r="CN12" s="38">
        <v>0</v>
      </c>
      <c r="CO12" s="38">
        <v>0</v>
      </c>
      <c r="CP12" s="34">
        <v>0</v>
      </c>
      <c r="CQ12" s="38">
        <v>0</v>
      </c>
      <c r="CR12" s="34">
        <v>0</v>
      </c>
      <c r="CS12" s="39">
        <v>0</v>
      </c>
      <c r="CT12" s="34">
        <v>847187196</v>
      </c>
      <c r="CU12" s="38">
        <v>5881758</v>
      </c>
      <c r="CV12" s="38">
        <v>38435221</v>
      </c>
      <c r="CW12" s="38">
        <v>891504175</v>
      </c>
      <c r="CX12" s="34">
        <v>0</v>
      </c>
      <c r="CY12" s="38">
        <v>0</v>
      </c>
      <c r="CZ12" s="34">
        <v>0</v>
      </c>
      <c r="DA12" s="39">
        <v>0</v>
      </c>
    </row>
    <row r="13" spans="1:105" ht="12.75">
      <c r="A13" s="19"/>
      <c r="B13" s="31"/>
      <c r="C13" s="15"/>
      <c r="D13" s="15"/>
      <c r="E13" s="16"/>
      <c r="F13" s="15"/>
      <c r="G13" s="16"/>
      <c r="H13" s="16"/>
      <c r="I13" s="16"/>
      <c r="J13" s="31"/>
      <c r="K13" s="15"/>
      <c r="L13" s="15"/>
      <c r="M13" s="16"/>
      <c r="N13" s="15"/>
      <c r="O13" s="16"/>
      <c r="P13" s="16"/>
      <c r="Q13" s="16"/>
      <c r="R13" s="31"/>
      <c r="S13" s="15"/>
      <c r="T13" s="15"/>
      <c r="U13" s="16"/>
      <c r="V13" s="15"/>
      <c r="W13" s="16"/>
      <c r="X13" s="16"/>
      <c r="Y13" s="16"/>
      <c r="Z13" s="31"/>
      <c r="AA13" s="15"/>
      <c r="AB13" s="15"/>
      <c r="AC13" s="16"/>
      <c r="AD13" s="15"/>
      <c r="AE13" s="16"/>
      <c r="AF13" s="16"/>
      <c r="AG13" s="16"/>
      <c r="AH13" s="31"/>
      <c r="AI13" s="15"/>
      <c r="AJ13" s="15"/>
      <c r="AK13" s="16"/>
      <c r="AL13" s="15"/>
      <c r="AM13" s="16"/>
      <c r="AN13" s="16"/>
      <c r="AO13" s="16"/>
      <c r="AP13" s="31"/>
      <c r="AQ13" s="15"/>
      <c r="AR13" s="15"/>
      <c r="AS13" s="16"/>
      <c r="AT13" s="15"/>
      <c r="AU13" s="16"/>
      <c r="AV13" s="16"/>
      <c r="AW13" s="16"/>
      <c r="AX13" s="31"/>
      <c r="AY13" s="15"/>
      <c r="AZ13" s="15"/>
      <c r="BA13" s="16"/>
      <c r="BB13" s="15"/>
      <c r="BC13" s="16"/>
      <c r="BD13" s="16"/>
      <c r="BE13" s="16"/>
      <c r="BF13" s="31"/>
      <c r="BG13" s="15"/>
      <c r="BH13" s="15"/>
      <c r="BI13" s="16"/>
      <c r="BJ13" s="15"/>
      <c r="BK13" s="16"/>
      <c r="BL13" s="16"/>
      <c r="BM13" s="16"/>
      <c r="BN13" s="31"/>
      <c r="BO13" s="15"/>
      <c r="BP13" s="15"/>
      <c r="BQ13" s="16"/>
      <c r="BR13" s="15"/>
      <c r="BS13" s="16"/>
      <c r="BT13" s="16"/>
      <c r="BU13" s="16"/>
      <c r="BV13" s="31"/>
      <c r="BW13" s="15"/>
      <c r="BX13" s="15"/>
      <c r="BY13" s="16"/>
      <c r="BZ13" s="15"/>
      <c r="CA13" s="16"/>
      <c r="CB13" s="16"/>
      <c r="CC13" s="16"/>
      <c r="CD13" s="31"/>
      <c r="CE13" s="15"/>
      <c r="CF13" s="15"/>
      <c r="CG13" s="16"/>
      <c r="CH13" s="15"/>
      <c r="CI13" s="16"/>
      <c r="CJ13" s="16"/>
      <c r="CK13" s="16"/>
      <c r="CL13" s="31"/>
      <c r="CM13" s="15"/>
      <c r="CN13" s="15"/>
      <c r="CO13" s="16"/>
      <c r="CP13" s="15"/>
      <c r="CQ13" s="16"/>
      <c r="CR13" s="16"/>
      <c r="CS13" s="16"/>
      <c r="CT13" s="31"/>
      <c r="CU13" s="15"/>
      <c r="CV13" s="15"/>
      <c r="CW13" s="16"/>
      <c r="CX13" s="15"/>
      <c r="CY13" s="16"/>
      <c r="CZ13" s="16"/>
      <c r="DA13" s="16"/>
    </row>
    <row r="14" spans="1:105" ht="12.75">
      <c r="A14" s="19" t="s">
        <v>61</v>
      </c>
      <c r="B14" s="31">
        <v>40231873</v>
      </c>
      <c r="C14" s="15">
        <v>26175</v>
      </c>
      <c r="D14" s="15">
        <v>142666</v>
      </c>
      <c r="E14" s="16">
        <v>40400714</v>
      </c>
      <c r="F14" s="15">
        <v>0</v>
      </c>
      <c r="G14" s="16">
        <v>0</v>
      </c>
      <c r="H14" s="16"/>
      <c r="I14" s="16"/>
      <c r="J14" s="31">
        <v>36602375</v>
      </c>
      <c r="K14" s="15">
        <v>27116</v>
      </c>
      <c r="L14" s="15">
        <v>144045</v>
      </c>
      <c r="M14" s="16">
        <v>36773536</v>
      </c>
      <c r="N14" s="15">
        <v>0</v>
      </c>
      <c r="O14" s="16">
        <v>0</v>
      </c>
      <c r="P14" s="16"/>
      <c r="Q14" s="16"/>
      <c r="R14" s="31">
        <v>35578491</v>
      </c>
      <c r="S14" s="15">
        <v>24824</v>
      </c>
      <c r="T14" s="15">
        <v>127820</v>
      </c>
      <c r="U14" s="16">
        <v>35731135</v>
      </c>
      <c r="V14" s="15">
        <v>0</v>
      </c>
      <c r="W14" s="16">
        <v>0</v>
      </c>
      <c r="X14" s="16"/>
      <c r="Y14" s="16"/>
      <c r="Z14" s="31">
        <v>34845168</v>
      </c>
      <c r="AA14" s="15">
        <v>20111</v>
      </c>
      <c r="AB14" s="15">
        <v>121103</v>
      </c>
      <c r="AC14" s="16">
        <v>34986382</v>
      </c>
      <c r="AD14" s="15">
        <v>0</v>
      </c>
      <c r="AE14" s="16">
        <v>0</v>
      </c>
      <c r="AF14" s="16"/>
      <c r="AG14" s="16"/>
      <c r="AH14" s="31">
        <v>0</v>
      </c>
      <c r="AI14" s="15">
        <v>0</v>
      </c>
      <c r="AJ14" s="15">
        <v>0</v>
      </c>
      <c r="AK14" s="16">
        <v>0</v>
      </c>
      <c r="AL14" s="15">
        <v>0</v>
      </c>
      <c r="AM14" s="16">
        <v>0</v>
      </c>
      <c r="AN14" s="16"/>
      <c r="AO14" s="16"/>
      <c r="AP14" s="31">
        <v>0</v>
      </c>
      <c r="AQ14" s="15">
        <v>0</v>
      </c>
      <c r="AR14" s="15">
        <v>0</v>
      </c>
      <c r="AS14" s="16">
        <v>0</v>
      </c>
      <c r="AT14" s="15">
        <v>0</v>
      </c>
      <c r="AU14" s="16">
        <v>0</v>
      </c>
      <c r="AV14" s="16"/>
      <c r="AW14" s="16"/>
      <c r="AX14" s="31">
        <v>0</v>
      </c>
      <c r="AY14" s="15">
        <v>0</v>
      </c>
      <c r="AZ14" s="15">
        <v>0</v>
      </c>
      <c r="BA14" s="16">
        <v>0</v>
      </c>
      <c r="BB14" s="15">
        <v>0</v>
      </c>
      <c r="BC14" s="16">
        <v>0</v>
      </c>
      <c r="BD14" s="16"/>
      <c r="BE14" s="16"/>
      <c r="BF14" s="31">
        <v>0</v>
      </c>
      <c r="BG14" s="15">
        <v>0</v>
      </c>
      <c r="BH14" s="15">
        <v>0</v>
      </c>
      <c r="BI14" s="16">
        <v>0</v>
      </c>
      <c r="BJ14" s="15">
        <v>0</v>
      </c>
      <c r="BK14" s="16">
        <v>0</v>
      </c>
      <c r="BL14" s="16"/>
      <c r="BM14" s="16"/>
      <c r="BN14" s="31">
        <v>0</v>
      </c>
      <c r="BO14" s="15">
        <v>0</v>
      </c>
      <c r="BP14" s="15">
        <v>0</v>
      </c>
      <c r="BQ14" s="16">
        <v>0</v>
      </c>
      <c r="BR14" s="15">
        <v>0</v>
      </c>
      <c r="BS14" s="16">
        <v>0</v>
      </c>
      <c r="BT14" s="16"/>
      <c r="BU14" s="16"/>
      <c r="BV14" s="31">
        <v>0</v>
      </c>
      <c r="BW14" s="15">
        <v>0</v>
      </c>
      <c r="BX14" s="15">
        <v>0</v>
      </c>
      <c r="BY14" s="16">
        <v>0</v>
      </c>
      <c r="BZ14" s="15">
        <v>0</v>
      </c>
      <c r="CA14" s="16">
        <v>0</v>
      </c>
      <c r="CB14" s="16"/>
      <c r="CC14" s="16"/>
      <c r="CD14" s="31">
        <v>0</v>
      </c>
      <c r="CE14" s="15">
        <v>0</v>
      </c>
      <c r="CF14" s="15">
        <v>0</v>
      </c>
      <c r="CG14" s="16">
        <v>0</v>
      </c>
      <c r="CH14" s="15">
        <v>0</v>
      </c>
      <c r="CI14" s="16">
        <v>0</v>
      </c>
      <c r="CJ14" s="16"/>
      <c r="CK14" s="16"/>
      <c r="CL14" s="31">
        <v>0</v>
      </c>
      <c r="CM14" s="15">
        <v>0</v>
      </c>
      <c r="CN14" s="15">
        <v>0</v>
      </c>
      <c r="CO14" s="16">
        <v>0</v>
      </c>
      <c r="CP14" s="15">
        <v>0</v>
      </c>
      <c r="CQ14" s="16">
        <v>0</v>
      </c>
      <c r="CR14" s="16"/>
      <c r="CS14" s="16"/>
      <c r="CT14" s="31">
        <v>147257907</v>
      </c>
      <c r="CU14" s="15">
        <v>98226</v>
      </c>
      <c r="CV14" s="15">
        <v>535634</v>
      </c>
      <c r="CW14" s="16">
        <v>147891767</v>
      </c>
      <c r="CX14" s="15">
        <v>0</v>
      </c>
      <c r="CY14" s="16">
        <v>0</v>
      </c>
      <c r="CZ14" s="16">
        <v>0</v>
      </c>
      <c r="DA14" s="16">
        <v>0</v>
      </c>
    </row>
    <row r="15" spans="1:105" ht="12.75">
      <c r="A15" s="19" t="s">
        <v>26</v>
      </c>
      <c r="B15" s="31">
        <v>2126053</v>
      </c>
      <c r="C15" s="15">
        <v>0</v>
      </c>
      <c r="D15" s="15">
        <v>0</v>
      </c>
      <c r="E15" s="16">
        <v>2126053</v>
      </c>
      <c r="F15" s="15">
        <v>0</v>
      </c>
      <c r="G15" s="16">
        <v>0</v>
      </c>
      <c r="H15" s="16"/>
      <c r="I15" s="16"/>
      <c r="J15" s="31">
        <v>2138576</v>
      </c>
      <c r="K15" s="15">
        <v>0</v>
      </c>
      <c r="L15" s="15">
        <v>0</v>
      </c>
      <c r="M15" s="16">
        <v>2138576</v>
      </c>
      <c r="N15" s="15">
        <v>0</v>
      </c>
      <c r="O15" s="16">
        <v>0</v>
      </c>
      <c r="P15" s="16"/>
      <c r="Q15" s="16"/>
      <c r="R15" s="31">
        <v>2122383</v>
      </c>
      <c r="S15" s="15">
        <v>0</v>
      </c>
      <c r="T15" s="15">
        <v>0</v>
      </c>
      <c r="U15" s="16">
        <v>2122383</v>
      </c>
      <c r="V15" s="15">
        <v>0</v>
      </c>
      <c r="W15" s="16">
        <v>0</v>
      </c>
      <c r="X15" s="16"/>
      <c r="Y15" s="16"/>
      <c r="Z15" s="31">
        <v>2130698</v>
      </c>
      <c r="AA15" s="15">
        <v>0</v>
      </c>
      <c r="AB15" s="15">
        <v>0</v>
      </c>
      <c r="AC15" s="16">
        <v>2130698</v>
      </c>
      <c r="AD15" s="15">
        <v>0</v>
      </c>
      <c r="AE15" s="16">
        <v>0</v>
      </c>
      <c r="AF15" s="16"/>
      <c r="AG15" s="16"/>
      <c r="AH15" s="31">
        <v>0</v>
      </c>
      <c r="AI15" s="15">
        <v>0</v>
      </c>
      <c r="AJ15" s="15">
        <v>0</v>
      </c>
      <c r="AK15" s="16">
        <v>0</v>
      </c>
      <c r="AL15" s="15">
        <v>0</v>
      </c>
      <c r="AM15" s="16">
        <v>0</v>
      </c>
      <c r="AN15" s="16"/>
      <c r="AO15" s="16"/>
      <c r="AP15" s="31">
        <v>0</v>
      </c>
      <c r="AQ15" s="15">
        <v>0</v>
      </c>
      <c r="AR15" s="15">
        <v>0</v>
      </c>
      <c r="AS15" s="16">
        <v>0</v>
      </c>
      <c r="AT15" s="15">
        <v>0</v>
      </c>
      <c r="AU15" s="16">
        <v>0</v>
      </c>
      <c r="AV15" s="16"/>
      <c r="AW15" s="16"/>
      <c r="AX15" s="31">
        <v>0</v>
      </c>
      <c r="AY15" s="15">
        <v>0</v>
      </c>
      <c r="AZ15" s="15">
        <v>0</v>
      </c>
      <c r="BA15" s="16">
        <v>0</v>
      </c>
      <c r="BB15" s="15">
        <v>0</v>
      </c>
      <c r="BC15" s="16">
        <v>0</v>
      </c>
      <c r="BD15" s="16"/>
      <c r="BE15" s="16"/>
      <c r="BF15" s="31">
        <v>0</v>
      </c>
      <c r="BG15" s="15">
        <v>0</v>
      </c>
      <c r="BH15" s="15">
        <v>0</v>
      </c>
      <c r="BI15" s="16">
        <v>0</v>
      </c>
      <c r="BJ15" s="15">
        <v>0</v>
      </c>
      <c r="BK15" s="16">
        <v>0</v>
      </c>
      <c r="BL15" s="16"/>
      <c r="BM15" s="16"/>
      <c r="BN15" s="31">
        <v>0</v>
      </c>
      <c r="BO15" s="15">
        <v>0</v>
      </c>
      <c r="BP15" s="15">
        <v>0</v>
      </c>
      <c r="BQ15" s="16">
        <v>0</v>
      </c>
      <c r="BR15" s="15">
        <v>0</v>
      </c>
      <c r="BS15" s="16">
        <v>0</v>
      </c>
      <c r="BT15" s="16"/>
      <c r="BU15" s="16"/>
      <c r="BV15" s="31">
        <v>0</v>
      </c>
      <c r="BW15" s="15">
        <v>0</v>
      </c>
      <c r="BX15" s="15">
        <v>0</v>
      </c>
      <c r="BY15" s="16">
        <v>0</v>
      </c>
      <c r="BZ15" s="15">
        <v>0</v>
      </c>
      <c r="CA15" s="16">
        <v>0</v>
      </c>
      <c r="CB15" s="16"/>
      <c r="CC15" s="16"/>
      <c r="CD15" s="31">
        <v>0</v>
      </c>
      <c r="CE15" s="15">
        <v>0</v>
      </c>
      <c r="CF15" s="15">
        <v>0</v>
      </c>
      <c r="CG15" s="16">
        <v>0</v>
      </c>
      <c r="CH15" s="15">
        <v>0</v>
      </c>
      <c r="CI15" s="16">
        <v>0</v>
      </c>
      <c r="CJ15" s="16"/>
      <c r="CK15" s="16"/>
      <c r="CL15" s="31">
        <v>0</v>
      </c>
      <c r="CM15" s="15">
        <v>0</v>
      </c>
      <c r="CN15" s="15">
        <v>0</v>
      </c>
      <c r="CO15" s="16">
        <v>0</v>
      </c>
      <c r="CP15" s="15">
        <v>0</v>
      </c>
      <c r="CQ15" s="16">
        <v>0</v>
      </c>
      <c r="CR15" s="16"/>
      <c r="CS15" s="16"/>
      <c r="CT15" s="31">
        <v>8517710</v>
      </c>
      <c r="CU15" s="15">
        <v>0</v>
      </c>
      <c r="CV15" s="15">
        <v>0</v>
      </c>
      <c r="CW15" s="16">
        <v>8517710</v>
      </c>
      <c r="CX15" s="15">
        <v>0</v>
      </c>
      <c r="CY15" s="16">
        <v>0</v>
      </c>
      <c r="CZ15" s="16">
        <v>0</v>
      </c>
      <c r="DA15" s="16">
        <v>0</v>
      </c>
    </row>
    <row r="16" spans="1:105" ht="12.75" customHeight="1">
      <c r="A16" s="35" t="s">
        <v>29</v>
      </c>
      <c r="B16" s="34">
        <v>285112920</v>
      </c>
      <c r="C16" s="38">
        <v>1740748</v>
      </c>
      <c r="D16" s="38">
        <v>11923238</v>
      </c>
      <c r="E16" s="38">
        <v>298776906</v>
      </c>
      <c r="F16" s="34">
        <v>0</v>
      </c>
      <c r="G16" s="38">
        <v>0</v>
      </c>
      <c r="H16" s="34">
        <v>0</v>
      </c>
      <c r="I16" s="39">
        <v>0</v>
      </c>
      <c r="J16" s="34">
        <v>246510100</v>
      </c>
      <c r="K16" s="38">
        <v>1538061</v>
      </c>
      <c r="L16" s="38">
        <v>9983132</v>
      </c>
      <c r="M16" s="38">
        <v>258031293</v>
      </c>
      <c r="N16" s="34">
        <v>0</v>
      </c>
      <c r="O16" s="38">
        <v>0</v>
      </c>
      <c r="P16" s="34">
        <v>0</v>
      </c>
      <c r="Q16" s="39">
        <v>0</v>
      </c>
      <c r="R16" s="34">
        <v>237944539</v>
      </c>
      <c r="S16" s="38">
        <v>1451837</v>
      </c>
      <c r="T16" s="38">
        <v>9107819</v>
      </c>
      <c r="U16" s="38">
        <v>248504195</v>
      </c>
      <c r="V16" s="34">
        <v>0</v>
      </c>
      <c r="W16" s="38">
        <v>0</v>
      </c>
      <c r="X16" s="34">
        <v>0</v>
      </c>
      <c r="Y16" s="39">
        <v>0</v>
      </c>
      <c r="Z16" s="34">
        <v>233395254</v>
      </c>
      <c r="AA16" s="38">
        <v>1249338</v>
      </c>
      <c r="AB16" s="38">
        <v>7956666</v>
      </c>
      <c r="AC16" s="38">
        <v>242601258</v>
      </c>
      <c r="AD16" s="34">
        <v>0</v>
      </c>
      <c r="AE16" s="38">
        <v>0</v>
      </c>
      <c r="AF16" s="34">
        <v>0</v>
      </c>
      <c r="AG16" s="39">
        <v>0</v>
      </c>
      <c r="AH16" s="34">
        <v>0</v>
      </c>
      <c r="AI16" s="38">
        <v>0</v>
      </c>
      <c r="AJ16" s="38">
        <v>0</v>
      </c>
      <c r="AK16" s="38">
        <v>0</v>
      </c>
      <c r="AL16" s="34">
        <v>0</v>
      </c>
      <c r="AM16" s="38">
        <v>0</v>
      </c>
      <c r="AN16" s="34">
        <v>0</v>
      </c>
      <c r="AO16" s="39">
        <v>0</v>
      </c>
      <c r="AP16" s="34">
        <v>0</v>
      </c>
      <c r="AQ16" s="38">
        <v>0</v>
      </c>
      <c r="AR16" s="38">
        <v>0</v>
      </c>
      <c r="AS16" s="38">
        <v>0</v>
      </c>
      <c r="AT16" s="34">
        <v>0</v>
      </c>
      <c r="AU16" s="38">
        <v>0</v>
      </c>
      <c r="AV16" s="34">
        <v>0</v>
      </c>
      <c r="AW16" s="39">
        <v>0</v>
      </c>
      <c r="AX16" s="34">
        <v>0</v>
      </c>
      <c r="AY16" s="38">
        <v>0</v>
      </c>
      <c r="AZ16" s="38">
        <v>0</v>
      </c>
      <c r="BA16" s="38">
        <v>0</v>
      </c>
      <c r="BB16" s="34">
        <v>0</v>
      </c>
      <c r="BC16" s="38">
        <v>0</v>
      </c>
      <c r="BD16" s="34">
        <v>0</v>
      </c>
      <c r="BE16" s="39">
        <v>0</v>
      </c>
      <c r="BF16" s="34">
        <v>0</v>
      </c>
      <c r="BG16" s="38">
        <v>0</v>
      </c>
      <c r="BH16" s="38">
        <v>0</v>
      </c>
      <c r="BI16" s="38">
        <v>0</v>
      </c>
      <c r="BJ16" s="34">
        <v>0</v>
      </c>
      <c r="BK16" s="38">
        <v>0</v>
      </c>
      <c r="BL16" s="34">
        <v>0</v>
      </c>
      <c r="BM16" s="39">
        <v>0</v>
      </c>
      <c r="BN16" s="34">
        <v>0</v>
      </c>
      <c r="BO16" s="38">
        <v>0</v>
      </c>
      <c r="BP16" s="38">
        <v>0</v>
      </c>
      <c r="BQ16" s="38">
        <v>0</v>
      </c>
      <c r="BR16" s="34">
        <v>0</v>
      </c>
      <c r="BS16" s="38">
        <v>0</v>
      </c>
      <c r="BT16" s="34">
        <v>0</v>
      </c>
      <c r="BU16" s="39">
        <v>0</v>
      </c>
      <c r="BV16" s="34">
        <v>0</v>
      </c>
      <c r="BW16" s="38">
        <v>0</v>
      </c>
      <c r="BX16" s="38">
        <v>0</v>
      </c>
      <c r="BY16" s="38">
        <v>0</v>
      </c>
      <c r="BZ16" s="34">
        <v>0</v>
      </c>
      <c r="CA16" s="38">
        <v>0</v>
      </c>
      <c r="CB16" s="34">
        <v>0</v>
      </c>
      <c r="CC16" s="39">
        <v>0</v>
      </c>
      <c r="CD16" s="34">
        <v>0</v>
      </c>
      <c r="CE16" s="38">
        <v>0</v>
      </c>
      <c r="CF16" s="38">
        <v>0</v>
      </c>
      <c r="CG16" s="38">
        <v>0</v>
      </c>
      <c r="CH16" s="34">
        <v>0</v>
      </c>
      <c r="CI16" s="38">
        <v>0</v>
      </c>
      <c r="CJ16" s="34">
        <v>0</v>
      </c>
      <c r="CK16" s="39">
        <v>0</v>
      </c>
      <c r="CL16" s="34">
        <v>0</v>
      </c>
      <c r="CM16" s="38">
        <v>0</v>
      </c>
      <c r="CN16" s="38">
        <v>0</v>
      </c>
      <c r="CO16" s="38">
        <v>0</v>
      </c>
      <c r="CP16" s="34">
        <v>0</v>
      </c>
      <c r="CQ16" s="38">
        <v>0</v>
      </c>
      <c r="CR16" s="34">
        <v>0</v>
      </c>
      <c r="CS16" s="39">
        <v>0</v>
      </c>
      <c r="CT16" s="34">
        <v>1002962813</v>
      </c>
      <c r="CU16" s="38">
        <v>5979984</v>
      </c>
      <c r="CV16" s="38">
        <v>38970855</v>
      </c>
      <c r="CW16" s="38">
        <v>1047913652</v>
      </c>
      <c r="CX16" s="34">
        <v>0</v>
      </c>
      <c r="CY16" s="38">
        <v>0</v>
      </c>
      <c r="CZ16" s="34">
        <v>0</v>
      </c>
      <c r="DA16" s="39">
        <v>0</v>
      </c>
    </row>
    <row r="17" spans="1:105" ht="12.75">
      <c r="A17" s="19"/>
      <c r="B17" s="31"/>
      <c r="C17" s="15"/>
      <c r="D17" s="15"/>
      <c r="E17" s="16"/>
      <c r="F17" s="15"/>
      <c r="G17" s="16"/>
      <c r="H17" s="16"/>
      <c r="I17" s="16"/>
      <c r="J17" s="31"/>
      <c r="K17" s="15"/>
      <c r="L17" s="15"/>
      <c r="M17" s="16"/>
      <c r="N17" s="15"/>
      <c r="O17" s="16"/>
      <c r="P17" s="16"/>
      <c r="Q17" s="16"/>
      <c r="R17" s="31"/>
      <c r="S17" s="15"/>
      <c r="T17" s="15"/>
      <c r="U17" s="16"/>
      <c r="V17" s="15"/>
      <c r="W17" s="16"/>
      <c r="X17" s="16"/>
      <c r="Y17" s="16"/>
      <c r="Z17" s="31"/>
      <c r="AA17" s="15"/>
      <c r="AB17" s="15"/>
      <c r="AC17" s="16"/>
      <c r="AD17" s="15"/>
      <c r="AE17" s="16"/>
      <c r="AF17" s="16"/>
      <c r="AG17" s="16"/>
      <c r="AH17" s="31"/>
      <c r="AI17" s="15"/>
      <c r="AJ17" s="15"/>
      <c r="AK17" s="16"/>
      <c r="AL17" s="15"/>
      <c r="AM17" s="16"/>
      <c r="AN17" s="16"/>
      <c r="AO17" s="16"/>
      <c r="AP17" s="31"/>
      <c r="AQ17" s="15"/>
      <c r="AR17" s="15"/>
      <c r="AS17" s="16"/>
      <c r="AT17" s="15"/>
      <c r="AU17" s="16"/>
      <c r="AV17" s="16"/>
      <c r="AW17" s="16"/>
      <c r="AX17" s="31"/>
      <c r="AY17" s="15"/>
      <c r="AZ17" s="15"/>
      <c r="BA17" s="16"/>
      <c r="BB17" s="15"/>
      <c r="BC17" s="16"/>
      <c r="BD17" s="16"/>
      <c r="BE17" s="16"/>
      <c r="BF17" s="31"/>
      <c r="BG17" s="15"/>
      <c r="BH17" s="15"/>
      <c r="BI17" s="16"/>
      <c r="BJ17" s="15"/>
      <c r="BK17" s="16"/>
      <c r="BL17" s="16"/>
      <c r="BM17" s="16"/>
      <c r="BN17" s="31"/>
      <c r="BO17" s="15"/>
      <c r="BP17" s="15"/>
      <c r="BQ17" s="16"/>
      <c r="BR17" s="15"/>
      <c r="BS17" s="16"/>
      <c r="BT17" s="16"/>
      <c r="BU17" s="16"/>
      <c r="BV17" s="31"/>
      <c r="BW17" s="15"/>
      <c r="BX17" s="15"/>
      <c r="BY17" s="16"/>
      <c r="BZ17" s="15"/>
      <c r="CA17" s="16"/>
      <c r="CB17" s="16"/>
      <c r="CC17" s="16"/>
      <c r="CD17" s="31"/>
      <c r="CE17" s="15"/>
      <c r="CF17" s="15"/>
      <c r="CG17" s="16"/>
      <c r="CH17" s="15"/>
      <c r="CI17" s="16"/>
      <c r="CJ17" s="16"/>
      <c r="CK17" s="16"/>
      <c r="CL17" s="31"/>
      <c r="CM17" s="15"/>
      <c r="CN17" s="15"/>
      <c r="CO17" s="16"/>
      <c r="CP17" s="15"/>
      <c r="CQ17" s="16"/>
      <c r="CR17" s="16"/>
      <c r="CS17" s="16"/>
      <c r="CT17" s="31"/>
      <c r="CU17" s="15"/>
      <c r="CV17" s="15"/>
      <c r="CW17" s="16"/>
      <c r="CX17" s="15"/>
      <c r="CY17" s="16"/>
      <c r="CZ17" s="16"/>
      <c r="DA17" s="16"/>
    </row>
    <row r="18" spans="1:105" ht="12.75">
      <c r="A18" s="19" t="s">
        <v>30</v>
      </c>
      <c r="B18" s="31">
        <v>127538612</v>
      </c>
      <c r="C18" s="15">
        <v>662270</v>
      </c>
      <c r="D18" s="15">
        <v>1359803</v>
      </c>
      <c r="E18" s="16">
        <v>129560685</v>
      </c>
      <c r="F18" s="15">
        <v>397521</v>
      </c>
      <c r="G18" s="16">
        <v>6728</v>
      </c>
      <c r="H18" s="16">
        <v>387897</v>
      </c>
      <c r="I18" s="16">
        <v>8981</v>
      </c>
      <c r="J18" s="31">
        <v>117260088</v>
      </c>
      <c r="K18" s="15">
        <v>548782</v>
      </c>
      <c r="L18" s="15">
        <v>1060077</v>
      </c>
      <c r="M18" s="16">
        <v>118868947</v>
      </c>
      <c r="N18" s="15">
        <v>397361</v>
      </c>
      <c r="O18" s="16">
        <v>7155</v>
      </c>
      <c r="P18" s="16">
        <v>386355</v>
      </c>
      <c r="Q18" s="16">
        <v>9908</v>
      </c>
      <c r="R18" s="31">
        <v>115790856</v>
      </c>
      <c r="S18" s="15">
        <v>538450</v>
      </c>
      <c r="T18" s="15">
        <v>1060696</v>
      </c>
      <c r="U18" s="16">
        <v>117390002</v>
      </c>
      <c r="V18" s="15">
        <v>390782</v>
      </c>
      <c r="W18" s="16">
        <v>7034</v>
      </c>
      <c r="X18" s="16">
        <v>383089</v>
      </c>
      <c r="Y18" s="16">
        <v>9859</v>
      </c>
      <c r="Z18" s="31">
        <v>119573763</v>
      </c>
      <c r="AA18" s="15">
        <v>456901</v>
      </c>
      <c r="AB18" s="15">
        <v>1200579</v>
      </c>
      <c r="AC18" s="16">
        <v>121231243</v>
      </c>
      <c r="AD18" s="15">
        <v>395153</v>
      </c>
      <c r="AE18" s="16">
        <v>6872</v>
      </c>
      <c r="AF18" s="16">
        <v>382031</v>
      </c>
      <c r="AG18" s="16">
        <v>10089</v>
      </c>
      <c r="AH18" s="31">
        <v>0</v>
      </c>
      <c r="AI18" s="15">
        <v>0</v>
      </c>
      <c r="AJ18" s="15">
        <v>0</v>
      </c>
      <c r="AK18" s="16">
        <v>0</v>
      </c>
      <c r="AL18" s="15">
        <v>0</v>
      </c>
      <c r="AM18" s="16">
        <v>0</v>
      </c>
      <c r="AN18" s="16"/>
      <c r="AO18" s="16"/>
      <c r="AP18" s="31">
        <v>0</v>
      </c>
      <c r="AQ18" s="15">
        <v>0</v>
      </c>
      <c r="AR18" s="15">
        <v>0</v>
      </c>
      <c r="AS18" s="16">
        <v>0</v>
      </c>
      <c r="AT18" s="15">
        <v>0</v>
      </c>
      <c r="AU18" s="16">
        <v>0</v>
      </c>
      <c r="AV18" s="16"/>
      <c r="AW18" s="16"/>
      <c r="AX18" s="31">
        <v>0</v>
      </c>
      <c r="AY18" s="15">
        <v>0</v>
      </c>
      <c r="AZ18" s="15">
        <v>0</v>
      </c>
      <c r="BA18" s="16">
        <v>0</v>
      </c>
      <c r="BB18" s="15">
        <v>0</v>
      </c>
      <c r="BC18" s="16">
        <v>0</v>
      </c>
      <c r="BD18" s="16"/>
      <c r="BE18" s="16"/>
      <c r="BF18" s="31">
        <v>0</v>
      </c>
      <c r="BG18" s="15">
        <v>0</v>
      </c>
      <c r="BH18" s="15">
        <v>0</v>
      </c>
      <c r="BI18" s="16">
        <v>0</v>
      </c>
      <c r="BJ18" s="15">
        <v>0</v>
      </c>
      <c r="BK18" s="16">
        <v>0</v>
      </c>
      <c r="BL18" s="16"/>
      <c r="BM18" s="16"/>
      <c r="BN18" s="31">
        <v>0</v>
      </c>
      <c r="BO18" s="15">
        <v>0</v>
      </c>
      <c r="BP18" s="15">
        <v>0</v>
      </c>
      <c r="BQ18" s="16">
        <v>0</v>
      </c>
      <c r="BR18" s="15">
        <v>0</v>
      </c>
      <c r="BS18" s="16">
        <v>0</v>
      </c>
      <c r="BT18" s="16"/>
      <c r="BU18" s="16"/>
      <c r="BV18" s="31">
        <v>0</v>
      </c>
      <c r="BW18" s="15">
        <v>0</v>
      </c>
      <c r="BX18" s="15">
        <v>0</v>
      </c>
      <c r="BY18" s="16">
        <v>0</v>
      </c>
      <c r="BZ18" s="15">
        <v>0</v>
      </c>
      <c r="CA18" s="16">
        <v>0</v>
      </c>
      <c r="CB18" s="16"/>
      <c r="CC18" s="16"/>
      <c r="CD18" s="31">
        <v>0</v>
      </c>
      <c r="CE18" s="15">
        <v>0</v>
      </c>
      <c r="CF18" s="15">
        <v>0</v>
      </c>
      <c r="CG18" s="16">
        <v>0</v>
      </c>
      <c r="CH18" s="15">
        <v>0</v>
      </c>
      <c r="CI18" s="16">
        <v>0</v>
      </c>
      <c r="CJ18" s="16"/>
      <c r="CK18" s="16"/>
      <c r="CL18" s="31">
        <v>0</v>
      </c>
      <c r="CM18" s="15">
        <v>0</v>
      </c>
      <c r="CN18" s="15">
        <v>0</v>
      </c>
      <c r="CO18" s="16">
        <v>0</v>
      </c>
      <c r="CP18" s="15">
        <v>0</v>
      </c>
      <c r="CQ18" s="16">
        <v>0</v>
      </c>
      <c r="CR18" s="16"/>
      <c r="CS18" s="16"/>
      <c r="CT18" s="31">
        <v>480163319</v>
      </c>
      <c r="CU18" s="15">
        <v>2206403</v>
      </c>
      <c r="CV18" s="15">
        <v>4681155</v>
      </c>
      <c r="CW18" s="16">
        <v>487050877</v>
      </c>
      <c r="CX18" s="15">
        <v>1580817</v>
      </c>
      <c r="CY18" s="16">
        <v>27789</v>
      </c>
      <c r="CZ18" s="16">
        <v>1539372</v>
      </c>
      <c r="DA18" s="16">
        <v>38837</v>
      </c>
    </row>
    <row r="19" spans="1:105" ht="12.75">
      <c r="A19" s="19" t="s">
        <v>31</v>
      </c>
      <c r="B19" s="31">
        <v>4171642</v>
      </c>
      <c r="C19" s="15">
        <v>327101</v>
      </c>
      <c r="D19" s="15">
        <v>612745</v>
      </c>
      <c r="E19" s="16">
        <v>5111488</v>
      </c>
      <c r="F19" s="15">
        <v>15248</v>
      </c>
      <c r="G19" s="16">
        <v>3764</v>
      </c>
      <c r="H19" s="16">
        <v>14532</v>
      </c>
      <c r="I19" s="16">
        <v>3181</v>
      </c>
      <c r="J19" s="31">
        <v>3945939</v>
      </c>
      <c r="K19" s="15">
        <v>343887</v>
      </c>
      <c r="L19" s="15">
        <v>608779</v>
      </c>
      <c r="M19" s="16">
        <v>4898605</v>
      </c>
      <c r="N19" s="15">
        <v>15137</v>
      </c>
      <c r="O19" s="16">
        <v>3816</v>
      </c>
      <c r="P19" s="16">
        <v>14900</v>
      </c>
      <c r="Q19" s="16">
        <v>3332</v>
      </c>
      <c r="R19" s="31">
        <v>3791630</v>
      </c>
      <c r="S19" s="15">
        <v>381216</v>
      </c>
      <c r="T19" s="15">
        <v>699536</v>
      </c>
      <c r="U19" s="16">
        <v>4872382</v>
      </c>
      <c r="V19" s="15">
        <v>15362</v>
      </c>
      <c r="W19" s="16">
        <v>4189</v>
      </c>
      <c r="X19" s="16">
        <v>15082</v>
      </c>
      <c r="Y19" s="16">
        <v>3318</v>
      </c>
      <c r="Z19" s="31">
        <v>3970171</v>
      </c>
      <c r="AA19" s="15">
        <v>305988</v>
      </c>
      <c r="AB19" s="15">
        <v>790804</v>
      </c>
      <c r="AC19" s="16">
        <v>5066963</v>
      </c>
      <c r="AD19" s="15">
        <v>15539</v>
      </c>
      <c r="AE19" s="16">
        <v>4062</v>
      </c>
      <c r="AF19" s="16">
        <v>14702</v>
      </c>
      <c r="AG19" s="16">
        <v>2979</v>
      </c>
      <c r="AH19" s="31">
        <v>0</v>
      </c>
      <c r="AI19" s="15">
        <v>0</v>
      </c>
      <c r="AJ19" s="15">
        <v>0</v>
      </c>
      <c r="AK19" s="16">
        <v>0</v>
      </c>
      <c r="AL19" s="15">
        <v>0</v>
      </c>
      <c r="AM19" s="16">
        <v>0</v>
      </c>
      <c r="AN19" s="16"/>
      <c r="AO19" s="16"/>
      <c r="AP19" s="31">
        <v>0</v>
      </c>
      <c r="AQ19" s="15">
        <v>0</v>
      </c>
      <c r="AR19" s="15">
        <v>0</v>
      </c>
      <c r="AS19" s="16">
        <v>0</v>
      </c>
      <c r="AT19" s="15">
        <v>0</v>
      </c>
      <c r="AU19" s="16">
        <v>0</v>
      </c>
      <c r="AV19" s="16"/>
      <c r="AW19" s="16"/>
      <c r="AX19" s="31">
        <v>0</v>
      </c>
      <c r="AY19" s="15">
        <v>0</v>
      </c>
      <c r="AZ19" s="15">
        <v>0</v>
      </c>
      <c r="BA19" s="16">
        <v>0</v>
      </c>
      <c r="BB19" s="15">
        <v>0</v>
      </c>
      <c r="BC19" s="16">
        <v>0</v>
      </c>
      <c r="BD19" s="16"/>
      <c r="BE19" s="16"/>
      <c r="BF19" s="31">
        <v>0</v>
      </c>
      <c r="BG19" s="15">
        <v>0</v>
      </c>
      <c r="BH19" s="15">
        <v>0</v>
      </c>
      <c r="BI19" s="16">
        <v>0</v>
      </c>
      <c r="BJ19" s="15">
        <v>0</v>
      </c>
      <c r="BK19" s="16">
        <v>0</v>
      </c>
      <c r="BL19" s="16"/>
      <c r="BM19" s="16"/>
      <c r="BN19" s="31">
        <v>0</v>
      </c>
      <c r="BO19" s="15">
        <v>0</v>
      </c>
      <c r="BP19" s="15">
        <v>0</v>
      </c>
      <c r="BQ19" s="16">
        <v>0</v>
      </c>
      <c r="BR19" s="15">
        <v>0</v>
      </c>
      <c r="BS19" s="16">
        <v>0</v>
      </c>
      <c r="BT19" s="16"/>
      <c r="BU19" s="16"/>
      <c r="BV19" s="31">
        <v>0</v>
      </c>
      <c r="BW19" s="15">
        <v>0</v>
      </c>
      <c r="BX19" s="15">
        <v>0</v>
      </c>
      <c r="BY19" s="16">
        <v>0</v>
      </c>
      <c r="BZ19" s="15">
        <v>0</v>
      </c>
      <c r="CA19" s="16">
        <v>0</v>
      </c>
      <c r="CB19" s="16"/>
      <c r="CC19" s="16"/>
      <c r="CD19" s="31">
        <v>0</v>
      </c>
      <c r="CE19" s="15">
        <v>0</v>
      </c>
      <c r="CF19" s="15">
        <v>0</v>
      </c>
      <c r="CG19" s="16">
        <v>0</v>
      </c>
      <c r="CH19" s="15">
        <v>0</v>
      </c>
      <c r="CI19" s="16">
        <v>0</v>
      </c>
      <c r="CJ19" s="16"/>
      <c r="CK19" s="16"/>
      <c r="CL19" s="31">
        <v>0</v>
      </c>
      <c r="CM19" s="15">
        <v>0</v>
      </c>
      <c r="CN19" s="15">
        <v>0</v>
      </c>
      <c r="CO19" s="16">
        <v>0</v>
      </c>
      <c r="CP19" s="15">
        <v>0</v>
      </c>
      <c r="CQ19" s="16">
        <v>0</v>
      </c>
      <c r="CR19" s="16"/>
      <c r="CS19" s="16"/>
      <c r="CT19" s="31">
        <v>15879382</v>
      </c>
      <c r="CU19" s="15">
        <v>1358192</v>
      </c>
      <c r="CV19" s="15">
        <v>2711864</v>
      </c>
      <c r="CW19" s="16">
        <v>19949438</v>
      </c>
      <c r="CX19" s="15">
        <v>61286</v>
      </c>
      <c r="CY19" s="16">
        <v>15831</v>
      </c>
      <c r="CZ19" s="16">
        <v>59216</v>
      </c>
      <c r="DA19" s="16">
        <v>12810</v>
      </c>
    </row>
    <row r="20" spans="1:105" ht="12.75">
      <c r="A20" s="19" t="s">
        <v>32</v>
      </c>
      <c r="B20" s="31">
        <v>120</v>
      </c>
      <c r="C20" s="15">
        <v>0</v>
      </c>
      <c r="D20" s="15">
        <v>0</v>
      </c>
      <c r="E20" s="16">
        <v>120</v>
      </c>
      <c r="F20" s="15">
        <v>0</v>
      </c>
      <c r="G20" s="16">
        <v>0</v>
      </c>
      <c r="H20" s="16"/>
      <c r="I20" s="16"/>
      <c r="J20" s="31">
        <v>90</v>
      </c>
      <c r="K20" s="15">
        <v>0</v>
      </c>
      <c r="L20" s="15">
        <v>0</v>
      </c>
      <c r="M20" s="16">
        <v>90</v>
      </c>
      <c r="N20" s="15">
        <v>0</v>
      </c>
      <c r="O20" s="16">
        <v>0</v>
      </c>
      <c r="P20" s="16"/>
      <c r="Q20" s="16"/>
      <c r="R20" s="31">
        <v>70</v>
      </c>
      <c r="S20" s="15">
        <v>0</v>
      </c>
      <c r="T20" s="15">
        <v>0</v>
      </c>
      <c r="U20" s="16">
        <v>70</v>
      </c>
      <c r="V20" s="15">
        <v>0</v>
      </c>
      <c r="W20" s="16">
        <v>0</v>
      </c>
      <c r="X20" s="16"/>
      <c r="Y20" s="16"/>
      <c r="Z20" s="31">
        <v>110</v>
      </c>
      <c r="AA20" s="15">
        <v>0</v>
      </c>
      <c r="AB20" s="15">
        <v>0</v>
      </c>
      <c r="AC20" s="16">
        <v>110</v>
      </c>
      <c r="AD20" s="15">
        <v>0</v>
      </c>
      <c r="AE20" s="16">
        <v>0</v>
      </c>
      <c r="AF20" s="16"/>
      <c r="AG20" s="16"/>
      <c r="AH20" s="31">
        <v>0</v>
      </c>
      <c r="AI20" s="15">
        <v>0</v>
      </c>
      <c r="AJ20" s="15">
        <v>0</v>
      </c>
      <c r="AK20" s="16">
        <v>0</v>
      </c>
      <c r="AL20" s="15">
        <v>0</v>
      </c>
      <c r="AM20" s="16">
        <v>0</v>
      </c>
      <c r="AN20" s="16"/>
      <c r="AO20" s="16"/>
      <c r="AP20" s="31">
        <v>0</v>
      </c>
      <c r="AQ20" s="15">
        <v>0</v>
      </c>
      <c r="AR20" s="15">
        <v>0</v>
      </c>
      <c r="AS20" s="16">
        <v>0</v>
      </c>
      <c r="AT20" s="15">
        <v>0</v>
      </c>
      <c r="AU20" s="16">
        <v>0</v>
      </c>
      <c r="AV20" s="16"/>
      <c r="AW20" s="16"/>
      <c r="AX20" s="31">
        <v>0</v>
      </c>
      <c r="AY20" s="15">
        <v>0</v>
      </c>
      <c r="AZ20" s="15">
        <v>0</v>
      </c>
      <c r="BA20" s="16">
        <v>0</v>
      </c>
      <c r="BB20" s="15">
        <v>0</v>
      </c>
      <c r="BC20" s="16">
        <v>0</v>
      </c>
      <c r="BD20" s="16"/>
      <c r="BE20" s="16"/>
      <c r="BF20" s="31">
        <v>0</v>
      </c>
      <c r="BG20" s="15">
        <v>0</v>
      </c>
      <c r="BH20" s="15">
        <v>0</v>
      </c>
      <c r="BI20" s="16">
        <v>0</v>
      </c>
      <c r="BJ20" s="15">
        <v>0</v>
      </c>
      <c r="BK20" s="16">
        <v>0</v>
      </c>
      <c r="BL20" s="16"/>
      <c r="BM20" s="16"/>
      <c r="BN20" s="31">
        <v>0</v>
      </c>
      <c r="BO20" s="15">
        <v>0</v>
      </c>
      <c r="BP20" s="15">
        <v>0</v>
      </c>
      <c r="BQ20" s="16">
        <v>0</v>
      </c>
      <c r="BR20" s="15">
        <v>0</v>
      </c>
      <c r="BS20" s="16">
        <v>0</v>
      </c>
      <c r="BT20" s="16"/>
      <c r="BU20" s="16"/>
      <c r="BV20" s="31">
        <v>0</v>
      </c>
      <c r="BW20" s="15">
        <v>0</v>
      </c>
      <c r="BX20" s="15">
        <v>0</v>
      </c>
      <c r="BY20" s="16">
        <v>0</v>
      </c>
      <c r="BZ20" s="15">
        <v>0</v>
      </c>
      <c r="CA20" s="16">
        <v>0</v>
      </c>
      <c r="CB20" s="16"/>
      <c r="CC20" s="16"/>
      <c r="CD20" s="31">
        <v>0</v>
      </c>
      <c r="CE20" s="15">
        <v>0</v>
      </c>
      <c r="CF20" s="15">
        <v>0</v>
      </c>
      <c r="CG20" s="16">
        <v>0</v>
      </c>
      <c r="CH20" s="15">
        <v>0</v>
      </c>
      <c r="CI20" s="16">
        <v>0</v>
      </c>
      <c r="CJ20" s="16"/>
      <c r="CK20" s="16"/>
      <c r="CL20" s="31">
        <v>0</v>
      </c>
      <c r="CM20" s="15">
        <v>0</v>
      </c>
      <c r="CN20" s="15">
        <v>0</v>
      </c>
      <c r="CO20" s="16">
        <v>0</v>
      </c>
      <c r="CP20" s="15">
        <v>0</v>
      </c>
      <c r="CQ20" s="16">
        <v>0</v>
      </c>
      <c r="CR20" s="16"/>
      <c r="CS20" s="16"/>
      <c r="CT20" s="31">
        <v>390</v>
      </c>
      <c r="CU20" s="15">
        <v>0</v>
      </c>
      <c r="CV20" s="15">
        <v>0</v>
      </c>
      <c r="CW20" s="16">
        <v>390</v>
      </c>
      <c r="CX20" s="15">
        <v>0</v>
      </c>
      <c r="CY20" s="16">
        <v>0</v>
      </c>
      <c r="CZ20" s="16">
        <v>0</v>
      </c>
      <c r="DA20" s="16">
        <v>0</v>
      </c>
    </row>
    <row r="21" spans="1:105" ht="12.75" customHeight="1">
      <c r="A21" s="35" t="s">
        <v>33</v>
      </c>
      <c r="B21" s="34">
        <v>131710374</v>
      </c>
      <c r="C21" s="38">
        <v>989371</v>
      </c>
      <c r="D21" s="38">
        <v>1972548</v>
      </c>
      <c r="E21" s="38">
        <v>134672293</v>
      </c>
      <c r="F21" s="34">
        <v>412769</v>
      </c>
      <c r="G21" s="38">
        <v>10492</v>
      </c>
      <c r="H21" s="34">
        <v>402429</v>
      </c>
      <c r="I21" s="39">
        <v>12162</v>
      </c>
      <c r="J21" s="34">
        <v>121206117</v>
      </c>
      <c r="K21" s="38">
        <v>892669</v>
      </c>
      <c r="L21" s="38">
        <v>1668856</v>
      </c>
      <c r="M21" s="38">
        <v>123767642</v>
      </c>
      <c r="N21" s="34">
        <v>412498</v>
      </c>
      <c r="O21" s="38">
        <v>10971</v>
      </c>
      <c r="P21" s="34">
        <v>401255</v>
      </c>
      <c r="Q21" s="39">
        <v>13240</v>
      </c>
      <c r="R21" s="34">
        <v>119582556</v>
      </c>
      <c r="S21" s="38">
        <v>919666</v>
      </c>
      <c r="T21" s="38">
        <v>1760232</v>
      </c>
      <c r="U21" s="38">
        <v>122262454</v>
      </c>
      <c r="V21" s="34">
        <v>406144</v>
      </c>
      <c r="W21" s="38">
        <v>11223</v>
      </c>
      <c r="X21" s="34">
        <v>398171</v>
      </c>
      <c r="Y21" s="39">
        <v>13177</v>
      </c>
      <c r="Z21" s="34">
        <v>123544044</v>
      </c>
      <c r="AA21" s="38">
        <v>762889</v>
      </c>
      <c r="AB21" s="38">
        <v>1991383</v>
      </c>
      <c r="AC21" s="38">
        <v>126298316</v>
      </c>
      <c r="AD21" s="34">
        <v>410692</v>
      </c>
      <c r="AE21" s="38">
        <v>10934</v>
      </c>
      <c r="AF21" s="34">
        <v>396733</v>
      </c>
      <c r="AG21" s="39">
        <v>13068</v>
      </c>
      <c r="AH21" s="34">
        <v>0</v>
      </c>
      <c r="AI21" s="38">
        <v>0</v>
      </c>
      <c r="AJ21" s="38">
        <v>0</v>
      </c>
      <c r="AK21" s="38">
        <v>0</v>
      </c>
      <c r="AL21" s="34">
        <v>0</v>
      </c>
      <c r="AM21" s="38">
        <v>0</v>
      </c>
      <c r="AN21" s="34">
        <v>0</v>
      </c>
      <c r="AO21" s="39">
        <v>0</v>
      </c>
      <c r="AP21" s="34">
        <v>0</v>
      </c>
      <c r="AQ21" s="38">
        <v>0</v>
      </c>
      <c r="AR21" s="38">
        <v>0</v>
      </c>
      <c r="AS21" s="38">
        <v>0</v>
      </c>
      <c r="AT21" s="34">
        <v>0</v>
      </c>
      <c r="AU21" s="38">
        <v>0</v>
      </c>
      <c r="AV21" s="34">
        <v>0</v>
      </c>
      <c r="AW21" s="39">
        <v>0</v>
      </c>
      <c r="AX21" s="34">
        <v>0</v>
      </c>
      <c r="AY21" s="38">
        <v>0</v>
      </c>
      <c r="AZ21" s="38">
        <v>0</v>
      </c>
      <c r="BA21" s="38">
        <v>0</v>
      </c>
      <c r="BB21" s="34">
        <v>0</v>
      </c>
      <c r="BC21" s="38">
        <v>0</v>
      </c>
      <c r="BD21" s="34">
        <v>0</v>
      </c>
      <c r="BE21" s="39">
        <v>0</v>
      </c>
      <c r="BF21" s="34">
        <v>0</v>
      </c>
      <c r="BG21" s="38">
        <v>0</v>
      </c>
      <c r="BH21" s="38">
        <v>0</v>
      </c>
      <c r="BI21" s="38">
        <v>0</v>
      </c>
      <c r="BJ21" s="34">
        <v>0</v>
      </c>
      <c r="BK21" s="38">
        <v>0</v>
      </c>
      <c r="BL21" s="34">
        <v>0</v>
      </c>
      <c r="BM21" s="39">
        <v>0</v>
      </c>
      <c r="BN21" s="34">
        <v>0</v>
      </c>
      <c r="BO21" s="38">
        <v>0</v>
      </c>
      <c r="BP21" s="38">
        <v>0</v>
      </c>
      <c r="BQ21" s="38">
        <v>0</v>
      </c>
      <c r="BR21" s="34">
        <v>0</v>
      </c>
      <c r="BS21" s="38">
        <v>0</v>
      </c>
      <c r="BT21" s="34">
        <v>0</v>
      </c>
      <c r="BU21" s="39">
        <v>0</v>
      </c>
      <c r="BV21" s="34">
        <v>0</v>
      </c>
      <c r="BW21" s="38">
        <v>0</v>
      </c>
      <c r="BX21" s="38">
        <v>0</v>
      </c>
      <c r="BY21" s="38">
        <v>0</v>
      </c>
      <c r="BZ21" s="34">
        <v>0</v>
      </c>
      <c r="CA21" s="38">
        <v>0</v>
      </c>
      <c r="CB21" s="34">
        <v>0</v>
      </c>
      <c r="CC21" s="39">
        <v>0</v>
      </c>
      <c r="CD21" s="34">
        <v>0</v>
      </c>
      <c r="CE21" s="38">
        <v>0</v>
      </c>
      <c r="CF21" s="38">
        <v>0</v>
      </c>
      <c r="CG21" s="38">
        <v>0</v>
      </c>
      <c r="CH21" s="34">
        <v>0</v>
      </c>
      <c r="CI21" s="38">
        <v>0</v>
      </c>
      <c r="CJ21" s="34">
        <v>0</v>
      </c>
      <c r="CK21" s="39">
        <v>0</v>
      </c>
      <c r="CL21" s="34">
        <v>0</v>
      </c>
      <c r="CM21" s="38">
        <v>0</v>
      </c>
      <c r="CN21" s="38">
        <v>0</v>
      </c>
      <c r="CO21" s="38">
        <v>0</v>
      </c>
      <c r="CP21" s="34">
        <v>0</v>
      </c>
      <c r="CQ21" s="38">
        <v>0</v>
      </c>
      <c r="CR21" s="34">
        <v>0</v>
      </c>
      <c r="CS21" s="39">
        <v>0</v>
      </c>
      <c r="CT21" s="34">
        <v>496043091</v>
      </c>
      <c r="CU21" s="38">
        <v>3564595</v>
      </c>
      <c r="CV21" s="38">
        <v>7393019</v>
      </c>
      <c r="CW21" s="38">
        <v>507000705</v>
      </c>
      <c r="CX21" s="34">
        <v>1642103</v>
      </c>
      <c r="CY21" s="38">
        <v>43620</v>
      </c>
      <c r="CZ21" s="34">
        <v>1598588</v>
      </c>
      <c r="DA21" s="39">
        <v>51647</v>
      </c>
    </row>
    <row r="22" spans="1:105" ht="12.75">
      <c r="A22" s="19"/>
      <c r="B22" s="31"/>
      <c r="C22" s="15"/>
      <c r="D22" s="15"/>
      <c r="E22" s="16"/>
      <c r="F22" s="15"/>
      <c r="G22" s="16"/>
      <c r="H22" s="16"/>
      <c r="I22" s="16"/>
      <c r="J22" s="31"/>
      <c r="K22" s="15"/>
      <c r="L22" s="15"/>
      <c r="M22" s="16"/>
      <c r="N22" s="15"/>
      <c r="O22" s="16"/>
      <c r="P22" s="16"/>
      <c r="Q22" s="16"/>
      <c r="R22" s="31"/>
      <c r="S22" s="15"/>
      <c r="T22" s="15"/>
      <c r="U22" s="16"/>
      <c r="V22" s="15"/>
      <c r="W22" s="16"/>
      <c r="X22" s="16"/>
      <c r="Y22" s="16"/>
      <c r="Z22" s="31"/>
      <c r="AA22" s="15"/>
      <c r="AB22" s="15"/>
      <c r="AC22" s="16"/>
      <c r="AD22" s="15"/>
      <c r="AE22" s="16"/>
      <c r="AF22" s="16"/>
      <c r="AG22" s="16"/>
      <c r="AH22" s="31"/>
      <c r="AI22" s="15"/>
      <c r="AJ22" s="15"/>
      <c r="AK22" s="16"/>
      <c r="AL22" s="15"/>
      <c r="AM22" s="16"/>
      <c r="AN22" s="16"/>
      <c r="AO22" s="16"/>
      <c r="AP22" s="31"/>
      <c r="AQ22" s="15"/>
      <c r="AR22" s="15"/>
      <c r="AS22" s="16"/>
      <c r="AT22" s="15"/>
      <c r="AU22" s="16"/>
      <c r="AV22" s="16"/>
      <c r="AW22" s="16"/>
      <c r="AX22" s="31"/>
      <c r="AY22" s="15"/>
      <c r="AZ22" s="15"/>
      <c r="BA22" s="16"/>
      <c r="BB22" s="15"/>
      <c r="BC22" s="16"/>
      <c r="BD22" s="16"/>
      <c r="BE22" s="16"/>
      <c r="BF22" s="31"/>
      <c r="BG22" s="15"/>
      <c r="BH22" s="15"/>
      <c r="BI22" s="16"/>
      <c r="BJ22" s="15"/>
      <c r="BK22" s="16"/>
      <c r="BL22" s="16"/>
      <c r="BM22" s="16"/>
      <c r="BN22" s="31"/>
      <c r="BO22" s="15"/>
      <c r="BP22" s="15"/>
      <c r="BQ22" s="16"/>
      <c r="BR22" s="15"/>
      <c r="BS22" s="16"/>
      <c r="BT22" s="16"/>
      <c r="BU22" s="16"/>
      <c r="BV22" s="31"/>
      <c r="BW22" s="15"/>
      <c r="BX22" s="15"/>
      <c r="BY22" s="16"/>
      <c r="BZ22" s="15"/>
      <c r="CA22" s="16"/>
      <c r="CB22" s="16"/>
      <c r="CC22" s="16"/>
      <c r="CD22" s="31"/>
      <c r="CE22" s="15"/>
      <c r="CF22" s="15"/>
      <c r="CG22" s="16"/>
      <c r="CH22" s="15"/>
      <c r="CI22" s="16"/>
      <c r="CJ22" s="16"/>
      <c r="CK22" s="16"/>
      <c r="CL22" s="31"/>
      <c r="CM22" s="15"/>
      <c r="CN22" s="15"/>
      <c r="CO22" s="16"/>
      <c r="CP22" s="15"/>
      <c r="CQ22" s="16"/>
      <c r="CR22" s="16"/>
      <c r="CS22" s="16"/>
      <c r="CT22" s="31"/>
      <c r="CU22" s="15"/>
      <c r="CV22" s="15"/>
      <c r="CW22" s="16"/>
      <c r="CX22" s="15"/>
      <c r="CY22" s="16"/>
      <c r="CZ22" s="16"/>
      <c r="DA22" s="16"/>
    </row>
    <row r="23" spans="1:105" ht="12.75">
      <c r="A23" s="19" t="s">
        <v>34</v>
      </c>
      <c r="B23" s="31">
        <v>5312549</v>
      </c>
      <c r="C23" s="15">
        <v>4420933</v>
      </c>
      <c r="D23" s="15">
        <v>7956864</v>
      </c>
      <c r="E23" s="16">
        <v>17690346</v>
      </c>
      <c r="F23" s="15">
        <v>43432</v>
      </c>
      <c r="G23" s="16">
        <v>41837</v>
      </c>
      <c r="H23" s="16">
        <v>43039</v>
      </c>
      <c r="I23" s="16">
        <v>4028</v>
      </c>
      <c r="J23" s="31">
        <v>5393608</v>
      </c>
      <c r="K23" s="15">
        <v>4427805</v>
      </c>
      <c r="L23" s="15">
        <v>7998663</v>
      </c>
      <c r="M23" s="16">
        <v>17820076</v>
      </c>
      <c r="N23" s="15">
        <v>44837</v>
      </c>
      <c r="O23" s="16">
        <v>43781</v>
      </c>
      <c r="P23" s="16">
        <v>44683</v>
      </c>
      <c r="Q23" s="16">
        <v>4483</v>
      </c>
      <c r="R23" s="31">
        <v>5286176</v>
      </c>
      <c r="S23" s="15">
        <v>4036577</v>
      </c>
      <c r="T23" s="15">
        <v>7281703</v>
      </c>
      <c r="U23" s="16">
        <v>16604456</v>
      </c>
      <c r="V23" s="15">
        <v>42874</v>
      </c>
      <c r="W23" s="16">
        <v>41685</v>
      </c>
      <c r="X23" s="16">
        <v>42580</v>
      </c>
      <c r="Y23" s="16">
        <v>4706</v>
      </c>
      <c r="Z23" s="31">
        <v>5704787</v>
      </c>
      <c r="AA23" s="15">
        <v>3428062</v>
      </c>
      <c r="AB23" s="15">
        <v>8632295</v>
      </c>
      <c r="AC23" s="16">
        <v>17765144</v>
      </c>
      <c r="AD23" s="15">
        <v>43559</v>
      </c>
      <c r="AE23" s="16">
        <v>40724</v>
      </c>
      <c r="AF23" s="16">
        <v>41934</v>
      </c>
      <c r="AG23" s="16">
        <v>5438</v>
      </c>
      <c r="AH23" s="31">
        <v>0</v>
      </c>
      <c r="AI23" s="15">
        <v>0</v>
      </c>
      <c r="AJ23" s="15">
        <v>0</v>
      </c>
      <c r="AK23" s="16">
        <v>0</v>
      </c>
      <c r="AL23" s="15">
        <v>0</v>
      </c>
      <c r="AM23" s="16">
        <v>0</v>
      </c>
      <c r="AN23" s="16"/>
      <c r="AO23" s="16"/>
      <c r="AP23" s="31">
        <v>0</v>
      </c>
      <c r="AQ23" s="15">
        <v>0</v>
      </c>
      <c r="AR23" s="15">
        <v>0</v>
      </c>
      <c r="AS23" s="16">
        <v>0</v>
      </c>
      <c r="AT23" s="15">
        <v>0</v>
      </c>
      <c r="AU23" s="16">
        <v>0</v>
      </c>
      <c r="AV23" s="16"/>
      <c r="AW23" s="16"/>
      <c r="AX23" s="31">
        <v>0</v>
      </c>
      <c r="AY23" s="15">
        <v>0</v>
      </c>
      <c r="AZ23" s="15">
        <v>0</v>
      </c>
      <c r="BA23" s="16">
        <v>0</v>
      </c>
      <c r="BB23" s="15">
        <v>0</v>
      </c>
      <c r="BC23" s="16">
        <v>0</v>
      </c>
      <c r="BD23" s="16"/>
      <c r="BE23" s="16"/>
      <c r="BF23" s="31">
        <v>0</v>
      </c>
      <c r="BG23" s="15">
        <v>0</v>
      </c>
      <c r="BH23" s="15">
        <v>0</v>
      </c>
      <c r="BI23" s="16">
        <v>0</v>
      </c>
      <c r="BJ23" s="15">
        <v>0</v>
      </c>
      <c r="BK23" s="16">
        <v>0</v>
      </c>
      <c r="BL23" s="16"/>
      <c r="BM23" s="16"/>
      <c r="BN23" s="31">
        <v>0</v>
      </c>
      <c r="BO23" s="15">
        <v>0</v>
      </c>
      <c r="BP23" s="15">
        <v>0</v>
      </c>
      <c r="BQ23" s="16">
        <v>0</v>
      </c>
      <c r="BR23" s="15">
        <v>0</v>
      </c>
      <c r="BS23" s="16">
        <v>0</v>
      </c>
      <c r="BT23" s="16"/>
      <c r="BU23" s="16"/>
      <c r="BV23" s="31">
        <v>0</v>
      </c>
      <c r="BW23" s="15">
        <v>0</v>
      </c>
      <c r="BX23" s="15">
        <v>0</v>
      </c>
      <c r="BY23" s="16">
        <v>0</v>
      </c>
      <c r="BZ23" s="15">
        <v>0</v>
      </c>
      <c r="CA23" s="16">
        <v>0</v>
      </c>
      <c r="CB23" s="16"/>
      <c r="CC23" s="16"/>
      <c r="CD23" s="31">
        <v>0</v>
      </c>
      <c r="CE23" s="15">
        <v>0</v>
      </c>
      <c r="CF23" s="15">
        <v>0</v>
      </c>
      <c r="CG23" s="16">
        <v>0</v>
      </c>
      <c r="CH23" s="15">
        <v>0</v>
      </c>
      <c r="CI23" s="16">
        <v>0</v>
      </c>
      <c r="CJ23" s="16"/>
      <c r="CK23" s="16"/>
      <c r="CL23" s="31">
        <v>0</v>
      </c>
      <c r="CM23" s="15">
        <v>0</v>
      </c>
      <c r="CN23" s="15">
        <v>0</v>
      </c>
      <c r="CO23" s="16">
        <v>0</v>
      </c>
      <c r="CP23" s="15">
        <v>0</v>
      </c>
      <c r="CQ23" s="16">
        <v>0</v>
      </c>
      <c r="CR23" s="16"/>
      <c r="CS23" s="16"/>
      <c r="CT23" s="31">
        <v>21697120</v>
      </c>
      <c r="CU23" s="15">
        <v>16313377</v>
      </c>
      <c r="CV23" s="15">
        <v>31869525</v>
      </c>
      <c r="CW23" s="16">
        <v>69880022</v>
      </c>
      <c r="CX23" s="15">
        <v>174702</v>
      </c>
      <c r="CY23" s="16">
        <v>168027</v>
      </c>
      <c r="CZ23" s="16">
        <v>172236</v>
      </c>
      <c r="DA23" s="16">
        <v>18655</v>
      </c>
    </row>
    <row r="24" spans="1:105" ht="12.75">
      <c r="A24" s="19" t="s">
        <v>35</v>
      </c>
      <c r="B24" s="31">
        <v>3228182</v>
      </c>
      <c r="C24" s="15">
        <v>2708078</v>
      </c>
      <c r="D24" s="15">
        <v>5401030</v>
      </c>
      <c r="E24" s="16">
        <v>11337290</v>
      </c>
      <c r="F24" s="15">
        <v>26314</v>
      </c>
      <c r="G24" s="16">
        <v>25802</v>
      </c>
      <c r="H24" s="16">
        <v>26065</v>
      </c>
      <c r="I24" s="16">
        <v>4054</v>
      </c>
      <c r="J24" s="31">
        <v>3353642</v>
      </c>
      <c r="K24" s="15">
        <v>2654702</v>
      </c>
      <c r="L24" s="15">
        <v>5395853</v>
      </c>
      <c r="M24" s="16">
        <v>11404197</v>
      </c>
      <c r="N24" s="15">
        <v>26397</v>
      </c>
      <c r="O24" s="16">
        <v>25006</v>
      </c>
      <c r="P24" s="16">
        <v>26124</v>
      </c>
      <c r="Q24" s="16">
        <v>3285</v>
      </c>
      <c r="R24" s="31">
        <v>3452968</v>
      </c>
      <c r="S24" s="15">
        <v>2675860</v>
      </c>
      <c r="T24" s="15">
        <v>5393868</v>
      </c>
      <c r="U24" s="16">
        <v>11522696</v>
      </c>
      <c r="V24" s="15">
        <v>26910</v>
      </c>
      <c r="W24" s="16">
        <v>26648</v>
      </c>
      <c r="X24" s="16">
        <v>26346</v>
      </c>
      <c r="Y24" s="16">
        <v>3701</v>
      </c>
      <c r="Z24" s="31">
        <v>3718546</v>
      </c>
      <c r="AA24" s="15">
        <v>2135298</v>
      </c>
      <c r="AB24" s="15">
        <v>6514062</v>
      </c>
      <c r="AC24" s="16">
        <v>12367906</v>
      </c>
      <c r="AD24" s="15">
        <v>27375</v>
      </c>
      <c r="AE24" s="16">
        <v>26118</v>
      </c>
      <c r="AF24" s="16">
        <v>26870</v>
      </c>
      <c r="AG24" s="16">
        <v>3342</v>
      </c>
      <c r="AH24" s="31">
        <v>0</v>
      </c>
      <c r="AI24" s="15">
        <v>0</v>
      </c>
      <c r="AJ24" s="15">
        <v>0</v>
      </c>
      <c r="AK24" s="16">
        <v>0</v>
      </c>
      <c r="AL24" s="15">
        <v>0</v>
      </c>
      <c r="AM24" s="16">
        <v>0</v>
      </c>
      <c r="AN24" s="16"/>
      <c r="AO24" s="16"/>
      <c r="AP24" s="31">
        <v>0</v>
      </c>
      <c r="AQ24" s="15">
        <v>0</v>
      </c>
      <c r="AR24" s="15">
        <v>0</v>
      </c>
      <c r="AS24" s="16">
        <v>0</v>
      </c>
      <c r="AT24" s="15">
        <v>0</v>
      </c>
      <c r="AU24" s="16">
        <v>0</v>
      </c>
      <c r="AV24" s="16"/>
      <c r="AW24" s="16"/>
      <c r="AX24" s="31">
        <v>0</v>
      </c>
      <c r="AY24" s="15">
        <v>0</v>
      </c>
      <c r="AZ24" s="15">
        <v>0</v>
      </c>
      <c r="BA24" s="16">
        <v>0</v>
      </c>
      <c r="BB24" s="15">
        <v>0</v>
      </c>
      <c r="BC24" s="16">
        <v>0</v>
      </c>
      <c r="BD24" s="16"/>
      <c r="BE24" s="16"/>
      <c r="BF24" s="31">
        <v>0</v>
      </c>
      <c r="BG24" s="15">
        <v>0</v>
      </c>
      <c r="BH24" s="15">
        <v>0</v>
      </c>
      <c r="BI24" s="16">
        <v>0</v>
      </c>
      <c r="BJ24" s="15">
        <v>0</v>
      </c>
      <c r="BK24" s="16">
        <v>0</v>
      </c>
      <c r="BL24" s="16"/>
      <c r="BM24" s="16"/>
      <c r="BN24" s="31">
        <v>0</v>
      </c>
      <c r="BO24" s="15">
        <v>0</v>
      </c>
      <c r="BP24" s="15">
        <v>0</v>
      </c>
      <c r="BQ24" s="16">
        <v>0</v>
      </c>
      <c r="BR24" s="15">
        <v>0</v>
      </c>
      <c r="BS24" s="16">
        <v>0</v>
      </c>
      <c r="BT24" s="16"/>
      <c r="BU24" s="16"/>
      <c r="BV24" s="31">
        <v>0</v>
      </c>
      <c r="BW24" s="15">
        <v>0</v>
      </c>
      <c r="BX24" s="15">
        <v>0</v>
      </c>
      <c r="BY24" s="16">
        <v>0</v>
      </c>
      <c r="BZ24" s="15">
        <v>0</v>
      </c>
      <c r="CA24" s="16">
        <v>0</v>
      </c>
      <c r="CB24" s="16"/>
      <c r="CC24" s="16"/>
      <c r="CD24" s="31">
        <v>0</v>
      </c>
      <c r="CE24" s="15">
        <v>0</v>
      </c>
      <c r="CF24" s="15">
        <v>0</v>
      </c>
      <c r="CG24" s="16">
        <v>0</v>
      </c>
      <c r="CH24" s="15">
        <v>0</v>
      </c>
      <c r="CI24" s="16">
        <v>0</v>
      </c>
      <c r="CJ24" s="16"/>
      <c r="CK24" s="16"/>
      <c r="CL24" s="31">
        <v>0</v>
      </c>
      <c r="CM24" s="15">
        <v>0</v>
      </c>
      <c r="CN24" s="15">
        <v>0</v>
      </c>
      <c r="CO24" s="16">
        <v>0</v>
      </c>
      <c r="CP24" s="15">
        <v>0</v>
      </c>
      <c r="CQ24" s="16">
        <v>0</v>
      </c>
      <c r="CR24" s="16"/>
      <c r="CS24" s="16"/>
      <c r="CT24" s="31">
        <v>13753338</v>
      </c>
      <c r="CU24" s="15">
        <v>10173938</v>
      </c>
      <c r="CV24" s="15">
        <v>22704813</v>
      </c>
      <c r="CW24" s="16">
        <v>46632089</v>
      </c>
      <c r="CX24" s="15">
        <v>106996</v>
      </c>
      <c r="CY24" s="16">
        <v>103574</v>
      </c>
      <c r="CZ24" s="16">
        <v>105405</v>
      </c>
      <c r="DA24" s="16">
        <v>14382</v>
      </c>
    </row>
    <row r="25" spans="1:105" ht="12.75">
      <c r="A25" s="19" t="s">
        <v>36</v>
      </c>
      <c r="B25" s="31">
        <v>215400</v>
      </c>
      <c r="C25" s="15">
        <v>168200</v>
      </c>
      <c r="D25" s="15">
        <v>250600</v>
      </c>
      <c r="E25" s="16">
        <v>634200</v>
      </c>
      <c r="F25" s="15">
        <v>2267</v>
      </c>
      <c r="G25" s="16">
        <v>2064</v>
      </c>
      <c r="H25" s="16">
        <v>2062</v>
      </c>
      <c r="I25" s="16">
        <v>361</v>
      </c>
      <c r="J25" s="31">
        <v>247200</v>
      </c>
      <c r="K25" s="15">
        <v>175000</v>
      </c>
      <c r="L25" s="15">
        <v>248000</v>
      </c>
      <c r="M25" s="16">
        <v>670200</v>
      </c>
      <c r="N25" s="15">
        <v>2129</v>
      </c>
      <c r="O25" s="16">
        <v>1942</v>
      </c>
      <c r="P25" s="16">
        <v>2044</v>
      </c>
      <c r="Q25" s="16">
        <v>496</v>
      </c>
      <c r="R25" s="31">
        <v>284000</v>
      </c>
      <c r="S25" s="15">
        <v>178800</v>
      </c>
      <c r="T25" s="15">
        <v>249800</v>
      </c>
      <c r="U25" s="16">
        <v>712600</v>
      </c>
      <c r="V25" s="15">
        <v>2142</v>
      </c>
      <c r="W25" s="16">
        <v>2257</v>
      </c>
      <c r="X25" s="16">
        <v>2142</v>
      </c>
      <c r="Y25" s="16">
        <v>560</v>
      </c>
      <c r="Z25" s="31">
        <v>302000</v>
      </c>
      <c r="AA25" s="15">
        <v>188800</v>
      </c>
      <c r="AB25" s="15">
        <v>301200</v>
      </c>
      <c r="AC25" s="16">
        <v>792000</v>
      </c>
      <c r="AD25" s="15">
        <v>2370</v>
      </c>
      <c r="AE25" s="16">
        <v>2409</v>
      </c>
      <c r="AF25" s="16">
        <v>2370</v>
      </c>
      <c r="AG25" s="16">
        <v>423</v>
      </c>
      <c r="AH25" s="31">
        <v>0</v>
      </c>
      <c r="AI25" s="15">
        <v>0</v>
      </c>
      <c r="AJ25" s="15">
        <v>0</v>
      </c>
      <c r="AK25" s="16">
        <v>0</v>
      </c>
      <c r="AL25" s="15">
        <v>0</v>
      </c>
      <c r="AM25" s="16">
        <v>0</v>
      </c>
      <c r="AN25" s="16"/>
      <c r="AO25" s="16"/>
      <c r="AP25" s="31">
        <v>0</v>
      </c>
      <c r="AQ25" s="15">
        <v>0</v>
      </c>
      <c r="AR25" s="15">
        <v>0</v>
      </c>
      <c r="AS25" s="16">
        <v>0</v>
      </c>
      <c r="AT25" s="15">
        <v>0</v>
      </c>
      <c r="AU25" s="16">
        <v>0</v>
      </c>
      <c r="AV25" s="16"/>
      <c r="AW25" s="16"/>
      <c r="AX25" s="31">
        <v>0</v>
      </c>
      <c r="AY25" s="15">
        <v>0</v>
      </c>
      <c r="AZ25" s="15">
        <v>0</v>
      </c>
      <c r="BA25" s="16">
        <v>0</v>
      </c>
      <c r="BB25" s="15">
        <v>0</v>
      </c>
      <c r="BC25" s="16">
        <v>0</v>
      </c>
      <c r="BD25" s="16"/>
      <c r="BE25" s="16"/>
      <c r="BF25" s="31">
        <v>0</v>
      </c>
      <c r="BG25" s="15">
        <v>0</v>
      </c>
      <c r="BH25" s="15">
        <v>0</v>
      </c>
      <c r="BI25" s="16">
        <v>0</v>
      </c>
      <c r="BJ25" s="15">
        <v>0</v>
      </c>
      <c r="BK25" s="16">
        <v>0</v>
      </c>
      <c r="BL25" s="16"/>
      <c r="BM25" s="16"/>
      <c r="BN25" s="31">
        <v>0</v>
      </c>
      <c r="BO25" s="15">
        <v>0</v>
      </c>
      <c r="BP25" s="15">
        <v>0</v>
      </c>
      <c r="BQ25" s="16">
        <v>0</v>
      </c>
      <c r="BR25" s="15">
        <v>0</v>
      </c>
      <c r="BS25" s="16">
        <v>0</v>
      </c>
      <c r="BT25" s="16"/>
      <c r="BU25" s="16"/>
      <c r="BV25" s="31">
        <v>0</v>
      </c>
      <c r="BW25" s="15">
        <v>0</v>
      </c>
      <c r="BX25" s="15">
        <v>0</v>
      </c>
      <c r="BY25" s="16">
        <v>0</v>
      </c>
      <c r="BZ25" s="15">
        <v>0</v>
      </c>
      <c r="CA25" s="16">
        <v>0</v>
      </c>
      <c r="CB25" s="16"/>
      <c r="CC25" s="16"/>
      <c r="CD25" s="31">
        <v>0</v>
      </c>
      <c r="CE25" s="15">
        <v>0</v>
      </c>
      <c r="CF25" s="15">
        <v>0</v>
      </c>
      <c r="CG25" s="16">
        <v>0</v>
      </c>
      <c r="CH25" s="15">
        <v>0</v>
      </c>
      <c r="CI25" s="16">
        <v>0</v>
      </c>
      <c r="CJ25" s="16"/>
      <c r="CK25" s="16"/>
      <c r="CL25" s="31">
        <v>0</v>
      </c>
      <c r="CM25" s="15">
        <v>0</v>
      </c>
      <c r="CN25" s="15">
        <v>0</v>
      </c>
      <c r="CO25" s="16">
        <v>0</v>
      </c>
      <c r="CP25" s="15">
        <v>0</v>
      </c>
      <c r="CQ25" s="16">
        <v>0</v>
      </c>
      <c r="CR25" s="16"/>
      <c r="CS25" s="16"/>
      <c r="CT25" s="31">
        <v>1048600</v>
      </c>
      <c r="CU25" s="15">
        <v>710800</v>
      </c>
      <c r="CV25" s="15">
        <v>1049600</v>
      </c>
      <c r="CW25" s="16">
        <v>2809000</v>
      </c>
      <c r="CX25" s="15">
        <v>8908</v>
      </c>
      <c r="CY25" s="16">
        <v>8672</v>
      </c>
      <c r="CZ25" s="16">
        <v>8618</v>
      </c>
      <c r="DA25" s="16">
        <v>1840</v>
      </c>
    </row>
    <row r="26" spans="1:105" ht="12.75">
      <c r="A26" s="19" t="s">
        <v>37</v>
      </c>
      <c r="B26" s="31">
        <v>3166300</v>
      </c>
      <c r="C26" s="15">
        <v>2573200</v>
      </c>
      <c r="D26" s="15">
        <v>4483000</v>
      </c>
      <c r="E26" s="16">
        <v>10222500</v>
      </c>
      <c r="F26" s="15">
        <v>24124.319809000972</v>
      </c>
      <c r="G26" s="16">
        <v>23548</v>
      </c>
      <c r="H26" s="16">
        <v>23998.478984388403</v>
      </c>
      <c r="I26" s="16">
        <v>4108</v>
      </c>
      <c r="J26" s="31">
        <v>3497400</v>
      </c>
      <c r="K26" s="15">
        <v>2698000</v>
      </c>
      <c r="L26" s="15">
        <v>4798000</v>
      </c>
      <c r="M26" s="16">
        <v>10993400</v>
      </c>
      <c r="N26" s="15">
        <v>26647</v>
      </c>
      <c r="O26" s="16">
        <v>25716</v>
      </c>
      <c r="P26" s="16">
        <v>26508</v>
      </c>
      <c r="Q26" s="16">
        <v>5316</v>
      </c>
      <c r="R26" s="31">
        <v>4099900</v>
      </c>
      <c r="S26" s="15">
        <v>3054700</v>
      </c>
      <c r="T26" s="15">
        <v>5689000</v>
      </c>
      <c r="U26" s="16">
        <v>12843600</v>
      </c>
      <c r="V26" s="15">
        <v>28489</v>
      </c>
      <c r="W26" s="16">
        <v>28743</v>
      </c>
      <c r="X26" s="16">
        <v>28179</v>
      </c>
      <c r="Y26" s="16">
        <v>5423</v>
      </c>
      <c r="Z26" s="31">
        <v>4811900</v>
      </c>
      <c r="AA26" s="15">
        <v>2926200</v>
      </c>
      <c r="AB26" s="15">
        <v>7419800</v>
      </c>
      <c r="AC26" s="16">
        <v>15157900</v>
      </c>
      <c r="AD26" s="15">
        <v>31969</v>
      </c>
      <c r="AE26" s="16">
        <v>31529</v>
      </c>
      <c r="AF26" s="16">
        <v>31810</v>
      </c>
      <c r="AG26" s="16">
        <v>6172</v>
      </c>
      <c r="AH26" s="31">
        <v>0</v>
      </c>
      <c r="AI26" s="15">
        <v>0</v>
      </c>
      <c r="AJ26" s="15">
        <v>0</v>
      </c>
      <c r="AK26" s="16">
        <v>0</v>
      </c>
      <c r="AL26" s="15">
        <v>0</v>
      </c>
      <c r="AM26" s="16">
        <v>0</v>
      </c>
      <c r="AN26" s="16"/>
      <c r="AO26" s="16"/>
      <c r="AP26" s="31">
        <v>0</v>
      </c>
      <c r="AQ26" s="15">
        <v>0</v>
      </c>
      <c r="AR26" s="15">
        <v>0</v>
      </c>
      <c r="AS26" s="16">
        <v>0</v>
      </c>
      <c r="AT26" s="15">
        <v>0</v>
      </c>
      <c r="AU26" s="16">
        <v>0</v>
      </c>
      <c r="AV26" s="16"/>
      <c r="AW26" s="16"/>
      <c r="AX26" s="31">
        <v>0</v>
      </c>
      <c r="AY26" s="15">
        <v>0</v>
      </c>
      <c r="AZ26" s="15">
        <v>0</v>
      </c>
      <c r="BA26" s="16">
        <v>0</v>
      </c>
      <c r="BB26" s="15">
        <v>0</v>
      </c>
      <c r="BC26" s="16">
        <v>0</v>
      </c>
      <c r="BD26" s="16"/>
      <c r="BE26" s="16"/>
      <c r="BF26" s="31">
        <v>0</v>
      </c>
      <c r="BG26" s="15">
        <v>0</v>
      </c>
      <c r="BH26" s="15">
        <v>0</v>
      </c>
      <c r="BI26" s="16">
        <v>0</v>
      </c>
      <c r="BJ26" s="15">
        <v>0</v>
      </c>
      <c r="BK26" s="16">
        <v>0</v>
      </c>
      <c r="BL26" s="16"/>
      <c r="BM26" s="16"/>
      <c r="BN26" s="31">
        <v>0</v>
      </c>
      <c r="BO26" s="15">
        <v>0</v>
      </c>
      <c r="BP26" s="15">
        <v>0</v>
      </c>
      <c r="BQ26" s="16">
        <v>0</v>
      </c>
      <c r="BR26" s="15">
        <v>0</v>
      </c>
      <c r="BS26" s="16">
        <v>0</v>
      </c>
      <c r="BT26" s="16"/>
      <c r="BU26" s="16"/>
      <c r="BV26" s="31">
        <v>0</v>
      </c>
      <c r="BW26" s="15">
        <v>0</v>
      </c>
      <c r="BX26" s="15">
        <v>0</v>
      </c>
      <c r="BY26" s="16">
        <v>0</v>
      </c>
      <c r="BZ26" s="15">
        <v>0</v>
      </c>
      <c r="CA26" s="16">
        <v>0</v>
      </c>
      <c r="CB26" s="16"/>
      <c r="CC26" s="16"/>
      <c r="CD26" s="31">
        <v>0</v>
      </c>
      <c r="CE26" s="15">
        <v>0</v>
      </c>
      <c r="CF26" s="15">
        <v>0</v>
      </c>
      <c r="CG26" s="16">
        <v>0</v>
      </c>
      <c r="CH26" s="15">
        <v>0</v>
      </c>
      <c r="CI26" s="16">
        <v>0</v>
      </c>
      <c r="CJ26" s="16"/>
      <c r="CK26" s="16"/>
      <c r="CL26" s="31">
        <v>0</v>
      </c>
      <c r="CM26" s="15">
        <v>0</v>
      </c>
      <c r="CN26" s="15">
        <v>0</v>
      </c>
      <c r="CO26" s="16">
        <v>0</v>
      </c>
      <c r="CP26" s="15">
        <v>0</v>
      </c>
      <c r="CQ26" s="16">
        <v>0</v>
      </c>
      <c r="CR26" s="16"/>
      <c r="CS26" s="16"/>
      <c r="CT26" s="31">
        <v>15575500</v>
      </c>
      <c r="CU26" s="15">
        <v>11252100</v>
      </c>
      <c r="CV26" s="15">
        <v>22389800</v>
      </c>
      <c r="CW26" s="16">
        <v>49217400</v>
      </c>
      <c r="CX26" s="15">
        <v>111229.31980900097</v>
      </c>
      <c r="CY26" s="16">
        <v>109536</v>
      </c>
      <c r="CZ26" s="16">
        <v>110495.4789843884</v>
      </c>
      <c r="DA26" s="16">
        <v>21019</v>
      </c>
    </row>
    <row r="27" spans="1:105" ht="12.75">
      <c r="A27" s="19" t="s">
        <v>38</v>
      </c>
      <c r="B27" s="31">
        <v>1565715</v>
      </c>
      <c r="C27" s="15">
        <v>1621071</v>
      </c>
      <c r="D27" s="15">
        <v>2995834</v>
      </c>
      <c r="E27" s="16">
        <v>6182620</v>
      </c>
      <c r="F27" s="15">
        <v>15147</v>
      </c>
      <c r="G27" s="16">
        <v>13498</v>
      </c>
      <c r="H27" s="16">
        <v>13728</v>
      </c>
      <c r="I27" s="16">
        <v>4132</v>
      </c>
      <c r="J27" s="31">
        <v>1605273</v>
      </c>
      <c r="K27" s="15">
        <v>1485101</v>
      </c>
      <c r="L27" s="15">
        <v>2843184</v>
      </c>
      <c r="M27" s="16">
        <v>5933558</v>
      </c>
      <c r="N27" s="15">
        <v>14687</v>
      </c>
      <c r="O27" s="16">
        <v>13646</v>
      </c>
      <c r="P27" s="16">
        <v>13268</v>
      </c>
      <c r="Q27" s="16">
        <v>4681</v>
      </c>
      <c r="R27" s="31">
        <v>1623121</v>
      </c>
      <c r="S27" s="15">
        <v>1405323</v>
      </c>
      <c r="T27" s="15">
        <v>2696622</v>
      </c>
      <c r="U27" s="16">
        <v>5725066</v>
      </c>
      <c r="V27" s="15">
        <v>14364</v>
      </c>
      <c r="W27" s="16">
        <v>13511</v>
      </c>
      <c r="X27" s="16">
        <v>12712</v>
      </c>
      <c r="Y27" s="16">
        <v>4324</v>
      </c>
      <c r="Z27" s="31">
        <v>1543670</v>
      </c>
      <c r="AA27" s="15">
        <v>999780</v>
      </c>
      <c r="AB27" s="15">
        <v>2913711</v>
      </c>
      <c r="AC27" s="16">
        <v>5457161</v>
      </c>
      <c r="AD27" s="15">
        <v>14771</v>
      </c>
      <c r="AE27" s="16">
        <v>14509</v>
      </c>
      <c r="AF27" s="16">
        <v>13830</v>
      </c>
      <c r="AG27" s="16">
        <v>3716</v>
      </c>
      <c r="AH27" s="31">
        <v>0</v>
      </c>
      <c r="AI27" s="15">
        <v>0</v>
      </c>
      <c r="AJ27" s="15">
        <v>0</v>
      </c>
      <c r="AK27" s="16">
        <v>0</v>
      </c>
      <c r="AL27" s="15">
        <v>0</v>
      </c>
      <c r="AM27" s="16">
        <v>0</v>
      </c>
      <c r="AN27" s="16"/>
      <c r="AO27" s="16"/>
      <c r="AP27" s="31">
        <v>0</v>
      </c>
      <c r="AQ27" s="15">
        <v>0</v>
      </c>
      <c r="AR27" s="15">
        <v>0</v>
      </c>
      <c r="AS27" s="16">
        <v>0</v>
      </c>
      <c r="AT27" s="15">
        <v>0</v>
      </c>
      <c r="AU27" s="16">
        <v>0</v>
      </c>
      <c r="AV27" s="16"/>
      <c r="AW27" s="16"/>
      <c r="AX27" s="31">
        <v>0</v>
      </c>
      <c r="AY27" s="15">
        <v>0</v>
      </c>
      <c r="AZ27" s="15">
        <v>0</v>
      </c>
      <c r="BA27" s="16">
        <v>0</v>
      </c>
      <c r="BB27" s="15">
        <v>0</v>
      </c>
      <c r="BC27" s="16">
        <v>0</v>
      </c>
      <c r="BD27" s="16"/>
      <c r="BE27" s="16"/>
      <c r="BF27" s="31">
        <v>0</v>
      </c>
      <c r="BG27" s="15">
        <v>0</v>
      </c>
      <c r="BH27" s="15">
        <v>0</v>
      </c>
      <c r="BI27" s="16">
        <v>0</v>
      </c>
      <c r="BJ27" s="15">
        <v>0</v>
      </c>
      <c r="BK27" s="16">
        <v>0</v>
      </c>
      <c r="BL27" s="16"/>
      <c r="BM27" s="16"/>
      <c r="BN27" s="31">
        <v>0</v>
      </c>
      <c r="BO27" s="15">
        <v>0</v>
      </c>
      <c r="BP27" s="15">
        <v>0</v>
      </c>
      <c r="BQ27" s="16">
        <v>0</v>
      </c>
      <c r="BR27" s="15">
        <v>0</v>
      </c>
      <c r="BS27" s="16">
        <v>0</v>
      </c>
      <c r="BT27" s="16"/>
      <c r="BU27" s="16"/>
      <c r="BV27" s="31">
        <v>0</v>
      </c>
      <c r="BW27" s="15">
        <v>0</v>
      </c>
      <c r="BX27" s="15">
        <v>0</v>
      </c>
      <c r="BY27" s="16">
        <v>0</v>
      </c>
      <c r="BZ27" s="15">
        <v>0</v>
      </c>
      <c r="CA27" s="16">
        <v>0</v>
      </c>
      <c r="CB27" s="16"/>
      <c r="CC27" s="16"/>
      <c r="CD27" s="31">
        <v>0</v>
      </c>
      <c r="CE27" s="15">
        <v>0</v>
      </c>
      <c r="CF27" s="15">
        <v>0</v>
      </c>
      <c r="CG27" s="16">
        <v>0</v>
      </c>
      <c r="CH27" s="15">
        <v>0</v>
      </c>
      <c r="CI27" s="16">
        <v>0</v>
      </c>
      <c r="CJ27" s="16"/>
      <c r="CK27" s="16"/>
      <c r="CL27" s="31">
        <v>0</v>
      </c>
      <c r="CM27" s="15">
        <v>0</v>
      </c>
      <c r="CN27" s="15">
        <v>0</v>
      </c>
      <c r="CO27" s="16">
        <v>0</v>
      </c>
      <c r="CP27" s="15">
        <v>0</v>
      </c>
      <c r="CQ27" s="16">
        <v>0</v>
      </c>
      <c r="CR27" s="16"/>
      <c r="CS27" s="16"/>
      <c r="CT27" s="31">
        <v>6337779</v>
      </c>
      <c r="CU27" s="15">
        <v>5511275</v>
      </c>
      <c r="CV27" s="15">
        <v>11449351</v>
      </c>
      <c r="CW27" s="16">
        <v>23298405</v>
      </c>
      <c r="CX27" s="15">
        <v>58969</v>
      </c>
      <c r="CY27" s="16">
        <v>55164</v>
      </c>
      <c r="CZ27" s="16">
        <v>53538</v>
      </c>
      <c r="DA27" s="16">
        <v>16853</v>
      </c>
    </row>
    <row r="28" spans="1:105" ht="12.75">
      <c r="A28" s="19" t="s">
        <v>39</v>
      </c>
      <c r="B28" s="31">
        <v>14621513</v>
      </c>
      <c r="C28" s="15">
        <v>15012428</v>
      </c>
      <c r="D28" s="15">
        <v>31930124</v>
      </c>
      <c r="E28" s="16">
        <v>61564065</v>
      </c>
      <c r="F28" s="15">
        <v>96335</v>
      </c>
      <c r="G28" s="16">
        <v>96759</v>
      </c>
      <c r="H28" s="16">
        <v>94991</v>
      </c>
      <c r="I28" s="16">
        <v>2006</v>
      </c>
      <c r="J28" s="31">
        <v>15915965</v>
      </c>
      <c r="K28" s="15">
        <v>15998328</v>
      </c>
      <c r="L28" s="15">
        <v>35209862</v>
      </c>
      <c r="M28" s="16">
        <v>67124155</v>
      </c>
      <c r="N28" s="15">
        <v>98110</v>
      </c>
      <c r="O28" s="16">
        <v>98757</v>
      </c>
      <c r="P28" s="16">
        <v>98110</v>
      </c>
      <c r="Q28" s="16">
        <v>3560</v>
      </c>
      <c r="R28" s="31">
        <v>15538981</v>
      </c>
      <c r="S28" s="15">
        <v>13206527</v>
      </c>
      <c r="T28" s="15">
        <v>28787223</v>
      </c>
      <c r="U28" s="16">
        <v>57532731</v>
      </c>
      <c r="V28" s="15">
        <v>106246</v>
      </c>
      <c r="W28" s="16">
        <v>98590</v>
      </c>
      <c r="X28" s="16">
        <v>106155</v>
      </c>
      <c r="Y28" s="16">
        <v>2408</v>
      </c>
      <c r="Z28" s="31">
        <v>16856295</v>
      </c>
      <c r="AA28" s="15">
        <v>9087147</v>
      </c>
      <c r="AB28" s="15">
        <v>38954946</v>
      </c>
      <c r="AC28" s="16">
        <v>64898388</v>
      </c>
      <c r="AD28" s="15">
        <v>99259</v>
      </c>
      <c r="AE28" s="16">
        <v>100173</v>
      </c>
      <c r="AF28" s="16">
        <v>99120</v>
      </c>
      <c r="AG28" s="16">
        <v>3164</v>
      </c>
      <c r="AH28" s="31">
        <v>0</v>
      </c>
      <c r="AI28" s="15">
        <v>0</v>
      </c>
      <c r="AJ28" s="15">
        <v>0</v>
      </c>
      <c r="AK28" s="16">
        <v>0</v>
      </c>
      <c r="AL28" s="15">
        <v>0</v>
      </c>
      <c r="AM28" s="16">
        <v>0</v>
      </c>
      <c r="AN28" s="16"/>
      <c r="AO28" s="16"/>
      <c r="AP28" s="31">
        <v>0</v>
      </c>
      <c r="AQ28" s="15">
        <v>0</v>
      </c>
      <c r="AR28" s="15">
        <v>0</v>
      </c>
      <c r="AS28" s="16">
        <v>0</v>
      </c>
      <c r="AT28" s="15">
        <v>0</v>
      </c>
      <c r="AU28" s="16">
        <v>0</v>
      </c>
      <c r="AV28" s="16"/>
      <c r="AW28" s="16"/>
      <c r="AX28" s="31">
        <v>0</v>
      </c>
      <c r="AY28" s="15">
        <v>0</v>
      </c>
      <c r="AZ28" s="15">
        <v>0</v>
      </c>
      <c r="BA28" s="16">
        <v>0</v>
      </c>
      <c r="BB28" s="15">
        <v>0</v>
      </c>
      <c r="BC28" s="16">
        <v>0</v>
      </c>
      <c r="BD28" s="16"/>
      <c r="BE28" s="16"/>
      <c r="BF28" s="31">
        <v>0</v>
      </c>
      <c r="BG28" s="15">
        <v>0</v>
      </c>
      <c r="BH28" s="15">
        <v>0</v>
      </c>
      <c r="BI28" s="16">
        <v>0</v>
      </c>
      <c r="BJ28" s="15">
        <v>0</v>
      </c>
      <c r="BK28" s="16">
        <v>0</v>
      </c>
      <c r="BL28" s="16"/>
      <c r="BM28" s="16"/>
      <c r="BN28" s="31">
        <v>0</v>
      </c>
      <c r="BO28" s="15">
        <v>0</v>
      </c>
      <c r="BP28" s="15">
        <v>0</v>
      </c>
      <c r="BQ28" s="16">
        <v>0</v>
      </c>
      <c r="BR28" s="15">
        <v>0</v>
      </c>
      <c r="BS28" s="16">
        <v>0</v>
      </c>
      <c r="BT28" s="16"/>
      <c r="BU28" s="16"/>
      <c r="BV28" s="31">
        <v>0</v>
      </c>
      <c r="BW28" s="15">
        <v>0</v>
      </c>
      <c r="BX28" s="15">
        <v>0</v>
      </c>
      <c r="BY28" s="16">
        <v>0</v>
      </c>
      <c r="BZ28" s="15">
        <v>0</v>
      </c>
      <c r="CA28" s="16">
        <v>0</v>
      </c>
      <c r="CB28" s="16"/>
      <c r="CC28" s="16"/>
      <c r="CD28" s="31">
        <v>0</v>
      </c>
      <c r="CE28" s="15">
        <v>0</v>
      </c>
      <c r="CF28" s="15">
        <v>0</v>
      </c>
      <c r="CG28" s="16">
        <v>0</v>
      </c>
      <c r="CH28" s="15">
        <v>0</v>
      </c>
      <c r="CI28" s="16">
        <v>0</v>
      </c>
      <c r="CJ28" s="16"/>
      <c r="CK28" s="16"/>
      <c r="CL28" s="31">
        <v>0</v>
      </c>
      <c r="CM28" s="15">
        <v>0</v>
      </c>
      <c r="CN28" s="15">
        <v>0</v>
      </c>
      <c r="CO28" s="16">
        <v>0</v>
      </c>
      <c r="CP28" s="15">
        <v>0</v>
      </c>
      <c r="CQ28" s="16">
        <v>0</v>
      </c>
      <c r="CR28" s="16"/>
      <c r="CS28" s="16"/>
      <c r="CT28" s="31">
        <v>62932754</v>
      </c>
      <c r="CU28" s="15">
        <v>53304430</v>
      </c>
      <c r="CV28" s="15">
        <v>134882155</v>
      </c>
      <c r="CW28" s="16">
        <v>251119339</v>
      </c>
      <c r="CX28" s="15">
        <v>399950</v>
      </c>
      <c r="CY28" s="16">
        <v>394279</v>
      </c>
      <c r="CZ28" s="16">
        <v>398376</v>
      </c>
      <c r="DA28" s="16">
        <v>11138</v>
      </c>
    </row>
    <row r="29" spans="1:105" ht="12.75">
      <c r="A29" s="19" t="s">
        <v>40</v>
      </c>
      <c r="B29" s="31">
        <v>1123920</v>
      </c>
      <c r="C29" s="15">
        <v>0</v>
      </c>
      <c r="D29" s="15">
        <v>0</v>
      </c>
      <c r="E29" s="16">
        <v>1123920</v>
      </c>
      <c r="F29" s="15">
        <v>8000</v>
      </c>
      <c r="G29" s="16">
        <v>0</v>
      </c>
      <c r="H29" s="16">
        <v>9288</v>
      </c>
      <c r="I29" s="16">
        <v>3521</v>
      </c>
      <c r="J29" s="31">
        <v>1910460</v>
      </c>
      <c r="K29" s="15">
        <v>0</v>
      </c>
      <c r="L29" s="15">
        <v>0</v>
      </c>
      <c r="M29" s="16">
        <v>1910460</v>
      </c>
      <c r="N29" s="15">
        <v>8152</v>
      </c>
      <c r="O29" s="16">
        <v>0</v>
      </c>
      <c r="P29" s="16">
        <v>9518</v>
      </c>
      <c r="Q29" s="16">
        <v>5670</v>
      </c>
      <c r="R29" s="31">
        <v>1651000</v>
      </c>
      <c r="S29" s="15">
        <v>0</v>
      </c>
      <c r="T29" s="15">
        <v>0</v>
      </c>
      <c r="U29" s="16">
        <v>1651000</v>
      </c>
      <c r="V29" s="15">
        <v>8064</v>
      </c>
      <c r="W29" s="16">
        <v>0</v>
      </c>
      <c r="X29" s="16">
        <v>9430</v>
      </c>
      <c r="Y29" s="16">
        <v>5912</v>
      </c>
      <c r="Z29" s="31">
        <v>1153600</v>
      </c>
      <c r="AA29" s="15">
        <v>0</v>
      </c>
      <c r="AB29" s="15">
        <v>0</v>
      </c>
      <c r="AC29" s="16">
        <v>1153600</v>
      </c>
      <c r="AD29" s="15">
        <v>8739</v>
      </c>
      <c r="AE29" s="16">
        <v>0</v>
      </c>
      <c r="AF29" s="16">
        <v>10105</v>
      </c>
      <c r="AG29" s="16">
        <v>7227</v>
      </c>
      <c r="AH29" s="31">
        <v>0</v>
      </c>
      <c r="AI29" s="15">
        <v>0</v>
      </c>
      <c r="AJ29" s="15">
        <v>0</v>
      </c>
      <c r="AK29" s="16">
        <v>0</v>
      </c>
      <c r="AL29" s="15">
        <v>0</v>
      </c>
      <c r="AM29" s="16">
        <v>0</v>
      </c>
      <c r="AN29" s="16"/>
      <c r="AO29" s="16"/>
      <c r="AP29" s="31">
        <v>0</v>
      </c>
      <c r="AQ29" s="15">
        <v>0</v>
      </c>
      <c r="AR29" s="15">
        <v>0</v>
      </c>
      <c r="AS29" s="16">
        <v>0</v>
      </c>
      <c r="AT29" s="15">
        <v>0</v>
      </c>
      <c r="AU29" s="16">
        <v>0</v>
      </c>
      <c r="AV29" s="16"/>
      <c r="AW29" s="16"/>
      <c r="AX29" s="31">
        <v>0</v>
      </c>
      <c r="AY29" s="15">
        <v>0</v>
      </c>
      <c r="AZ29" s="15">
        <v>0</v>
      </c>
      <c r="BA29" s="16">
        <v>0</v>
      </c>
      <c r="BB29" s="15">
        <v>0</v>
      </c>
      <c r="BC29" s="16">
        <v>0</v>
      </c>
      <c r="BD29" s="16"/>
      <c r="BE29" s="16"/>
      <c r="BF29" s="31">
        <v>0</v>
      </c>
      <c r="BG29" s="15">
        <v>0</v>
      </c>
      <c r="BH29" s="15">
        <v>0</v>
      </c>
      <c r="BI29" s="16">
        <v>0</v>
      </c>
      <c r="BJ29" s="15">
        <v>0</v>
      </c>
      <c r="BK29" s="16">
        <v>0</v>
      </c>
      <c r="BL29" s="16"/>
      <c r="BM29" s="16"/>
      <c r="BN29" s="31">
        <v>0</v>
      </c>
      <c r="BO29" s="15">
        <v>0</v>
      </c>
      <c r="BP29" s="15">
        <v>0</v>
      </c>
      <c r="BQ29" s="16">
        <v>0</v>
      </c>
      <c r="BR29" s="15">
        <v>0</v>
      </c>
      <c r="BS29" s="16">
        <v>0</v>
      </c>
      <c r="BT29" s="16"/>
      <c r="BU29" s="16"/>
      <c r="BV29" s="31">
        <v>0</v>
      </c>
      <c r="BW29" s="15">
        <v>0</v>
      </c>
      <c r="BX29" s="15">
        <v>0</v>
      </c>
      <c r="BY29" s="16">
        <v>0</v>
      </c>
      <c r="BZ29" s="15">
        <v>0</v>
      </c>
      <c r="CA29" s="16">
        <v>0</v>
      </c>
      <c r="CB29" s="16"/>
      <c r="CC29" s="16"/>
      <c r="CD29" s="31">
        <v>0</v>
      </c>
      <c r="CE29" s="15">
        <v>0</v>
      </c>
      <c r="CF29" s="15">
        <v>0</v>
      </c>
      <c r="CG29" s="16">
        <v>0</v>
      </c>
      <c r="CH29" s="15">
        <v>0</v>
      </c>
      <c r="CI29" s="16">
        <v>0</v>
      </c>
      <c r="CJ29" s="16"/>
      <c r="CK29" s="16"/>
      <c r="CL29" s="31">
        <v>0</v>
      </c>
      <c r="CM29" s="15">
        <v>0</v>
      </c>
      <c r="CN29" s="15">
        <v>0</v>
      </c>
      <c r="CO29" s="16">
        <v>0</v>
      </c>
      <c r="CP29" s="15">
        <v>0</v>
      </c>
      <c r="CQ29" s="16">
        <v>0</v>
      </c>
      <c r="CR29" s="16"/>
      <c r="CS29" s="16"/>
      <c r="CT29" s="31">
        <v>5838980</v>
      </c>
      <c r="CU29" s="15">
        <v>0</v>
      </c>
      <c r="CV29" s="15">
        <v>0</v>
      </c>
      <c r="CW29" s="16">
        <v>5838980</v>
      </c>
      <c r="CX29" s="15">
        <v>32955</v>
      </c>
      <c r="CY29" s="16">
        <v>0</v>
      </c>
      <c r="CZ29" s="16">
        <v>38341</v>
      </c>
      <c r="DA29" s="16">
        <v>22330</v>
      </c>
    </row>
    <row r="30" spans="1:105" ht="12.75">
      <c r="A30" s="19" t="s">
        <v>59</v>
      </c>
      <c r="B30" s="31">
        <v>466124</v>
      </c>
      <c r="C30" s="15">
        <v>58129</v>
      </c>
      <c r="D30" s="15">
        <v>144473</v>
      </c>
      <c r="E30" s="16">
        <v>668726</v>
      </c>
      <c r="F30" s="15">
        <v>0</v>
      </c>
      <c r="G30" s="16">
        <v>0</v>
      </c>
      <c r="H30" s="16"/>
      <c r="I30" s="16"/>
      <c r="J30" s="31">
        <v>303652</v>
      </c>
      <c r="K30" s="15">
        <v>122678</v>
      </c>
      <c r="L30" s="15">
        <v>128295</v>
      </c>
      <c r="M30" s="16">
        <v>554625</v>
      </c>
      <c r="N30" s="15">
        <v>0</v>
      </c>
      <c r="O30" s="16">
        <v>0</v>
      </c>
      <c r="P30" s="16"/>
      <c r="Q30" s="16"/>
      <c r="R30" s="31">
        <v>369238</v>
      </c>
      <c r="S30" s="15">
        <v>295743</v>
      </c>
      <c r="T30" s="15">
        <v>154576</v>
      </c>
      <c r="U30" s="16">
        <v>819557</v>
      </c>
      <c r="V30" s="15">
        <v>0</v>
      </c>
      <c r="W30" s="16">
        <v>0</v>
      </c>
      <c r="X30" s="16"/>
      <c r="Y30" s="16"/>
      <c r="Z30" s="31">
        <v>60918</v>
      </c>
      <c r="AA30" s="15">
        <v>15083</v>
      </c>
      <c r="AB30" s="15">
        <v>24372</v>
      </c>
      <c r="AC30" s="16">
        <v>100373</v>
      </c>
      <c r="AD30" s="15">
        <v>0</v>
      </c>
      <c r="AE30" s="16">
        <v>0</v>
      </c>
      <c r="AF30" s="16"/>
      <c r="AG30" s="16"/>
      <c r="AH30" s="31">
        <v>0</v>
      </c>
      <c r="AI30" s="15">
        <v>0</v>
      </c>
      <c r="AJ30" s="15">
        <v>0</v>
      </c>
      <c r="AK30" s="16">
        <v>0</v>
      </c>
      <c r="AL30" s="15">
        <v>0</v>
      </c>
      <c r="AM30" s="16">
        <v>0</v>
      </c>
      <c r="AN30" s="16"/>
      <c r="AO30" s="16"/>
      <c r="AP30" s="31">
        <v>0</v>
      </c>
      <c r="AQ30" s="15">
        <v>0</v>
      </c>
      <c r="AR30" s="15">
        <v>0</v>
      </c>
      <c r="AS30" s="16">
        <v>0</v>
      </c>
      <c r="AT30" s="15">
        <v>0</v>
      </c>
      <c r="AU30" s="16">
        <v>0</v>
      </c>
      <c r="AV30" s="16"/>
      <c r="AW30" s="16"/>
      <c r="AX30" s="31">
        <v>0</v>
      </c>
      <c r="AY30" s="15">
        <v>0</v>
      </c>
      <c r="AZ30" s="15">
        <v>0</v>
      </c>
      <c r="BA30" s="16">
        <v>0</v>
      </c>
      <c r="BB30" s="15">
        <v>0</v>
      </c>
      <c r="BC30" s="16">
        <v>0</v>
      </c>
      <c r="BD30" s="16"/>
      <c r="BE30" s="16"/>
      <c r="BF30" s="31">
        <v>0</v>
      </c>
      <c r="BG30" s="15">
        <v>0</v>
      </c>
      <c r="BH30" s="15">
        <v>0</v>
      </c>
      <c r="BI30" s="16">
        <v>0</v>
      </c>
      <c r="BJ30" s="15">
        <v>0</v>
      </c>
      <c r="BK30" s="16">
        <v>0</v>
      </c>
      <c r="BL30" s="16"/>
      <c r="BM30" s="16"/>
      <c r="BN30" s="31">
        <v>0</v>
      </c>
      <c r="BO30" s="15">
        <v>0</v>
      </c>
      <c r="BP30" s="15">
        <v>0</v>
      </c>
      <c r="BQ30" s="16">
        <v>0</v>
      </c>
      <c r="BR30" s="15">
        <v>0</v>
      </c>
      <c r="BS30" s="16">
        <v>0</v>
      </c>
      <c r="BT30" s="16"/>
      <c r="BU30" s="16"/>
      <c r="BV30" s="31">
        <v>0</v>
      </c>
      <c r="BW30" s="15">
        <v>0</v>
      </c>
      <c r="BX30" s="15">
        <v>0</v>
      </c>
      <c r="BY30" s="16">
        <v>0</v>
      </c>
      <c r="BZ30" s="15">
        <v>0</v>
      </c>
      <c r="CA30" s="16">
        <v>0</v>
      </c>
      <c r="CB30" s="16"/>
      <c r="CC30" s="16"/>
      <c r="CD30" s="31">
        <v>0</v>
      </c>
      <c r="CE30" s="15">
        <v>0</v>
      </c>
      <c r="CF30" s="15">
        <v>0</v>
      </c>
      <c r="CG30" s="16">
        <v>0</v>
      </c>
      <c r="CH30" s="15">
        <v>0</v>
      </c>
      <c r="CI30" s="16">
        <v>0</v>
      </c>
      <c r="CJ30" s="16"/>
      <c r="CK30" s="16"/>
      <c r="CL30" s="31">
        <v>0</v>
      </c>
      <c r="CM30" s="15">
        <v>0</v>
      </c>
      <c r="CN30" s="15">
        <v>0</v>
      </c>
      <c r="CO30" s="16">
        <v>0</v>
      </c>
      <c r="CP30" s="15">
        <v>0</v>
      </c>
      <c r="CQ30" s="16">
        <v>0</v>
      </c>
      <c r="CR30" s="16"/>
      <c r="CS30" s="16"/>
      <c r="CT30" s="31">
        <v>1199932</v>
      </c>
      <c r="CU30" s="15">
        <v>491633</v>
      </c>
      <c r="CV30" s="15">
        <v>451716</v>
      </c>
      <c r="CW30" s="16">
        <v>2143281</v>
      </c>
      <c r="CX30" s="15">
        <v>0</v>
      </c>
      <c r="CY30" s="16">
        <v>0</v>
      </c>
      <c r="CZ30" s="16">
        <v>0</v>
      </c>
      <c r="DA30" s="16">
        <v>0</v>
      </c>
    </row>
    <row r="31" spans="1:105" ht="12.75">
      <c r="A31" s="37" t="s">
        <v>42</v>
      </c>
      <c r="B31" s="34">
        <v>29699703</v>
      </c>
      <c r="C31" s="38">
        <v>26562039</v>
      </c>
      <c r="D31" s="38">
        <v>53161925</v>
      </c>
      <c r="E31" s="38">
        <v>109423667</v>
      </c>
      <c r="F31" s="34">
        <v>215619.31980900097</v>
      </c>
      <c r="G31" s="38">
        <v>203508</v>
      </c>
      <c r="H31" s="34">
        <v>213171.4789843884</v>
      </c>
      <c r="I31" s="39">
        <v>22210</v>
      </c>
      <c r="J31" s="34">
        <v>32227200</v>
      </c>
      <c r="K31" s="38">
        <v>27561614</v>
      </c>
      <c r="L31" s="38">
        <v>56621857</v>
      </c>
      <c r="M31" s="38">
        <v>116410671</v>
      </c>
      <c r="N31" s="34">
        <v>220959</v>
      </c>
      <c r="O31" s="38">
        <v>208848</v>
      </c>
      <c r="P31" s="34">
        <v>220255</v>
      </c>
      <c r="Q31" s="39">
        <v>27491</v>
      </c>
      <c r="R31" s="34">
        <v>32305384</v>
      </c>
      <c r="S31" s="38">
        <v>24853530</v>
      </c>
      <c r="T31" s="38">
        <v>50252792</v>
      </c>
      <c r="U31" s="38">
        <v>107411706</v>
      </c>
      <c r="V31" s="34">
        <v>229089</v>
      </c>
      <c r="W31" s="38">
        <v>211434</v>
      </c>
      <c r="X31" s="34">
        <v>227544</v>
      </c>
      <c r="Y31" s="39">
        <v>27034</v>
      </c>
      <c r="Z31" s="34">
        <v>34151716</v>
      </c>
      <c r="AA31" s="38">
        <v>18780370</v>
      </c>
      <c r="AB31" s="38">
        <v>64760386</v>
      </c>
      <c r="AC31" s="38">
        <v>117692472</v>
      </c>
      <c r="AD31" s="34">
        <v>228042</v>
      </c>
      <c r="AE31" s="38">
        <v>215462</v>
      </c>
      <c r="AF31" s="34">
        <v>226039</v>
      </c>
      <c r="AG31" s="39">
        <v>29482</v>
      </c>
      <c r="AH31" s="34">
        <v>0</v>
      </c>
      <c r="AI31" s="38">
        <v>0</v>
      </c>
      <c r="AJ31" s="38">
        <v>0</v>
      </c>
      <c r="AK31" s="38">
        <v>0</v>
      </c>
      <c r="AL31" s="34">
        <v>0</v>
      </c>
      <c r="AM31" s="38">
        <v>0</v>
      </c>
      <c r="AN31" s="34">
        <v>0</v>
      </c>
      <c r="AO31" s="39">
        <v>0</v>
      </c>
      <c r="AP31" s="34">
        <v>0</v>
      </c>
      <c r="AQ31" s="38">
        <v>0</v>
      </c>
      <c r="AR31" s="38">
        <v>0</v>
      </c>
      <c r="AS31" s="38">
        <v>0</v>
      </c>
      <c r="AT31" s="34">
        <v>0</v>
      </c>
      <c r="AU31" s="38">
        <v>0</v>
      </c>
      <c r="AV31" s="34">
        <v>0</v>
      </c>
      <c r="AW31" s="39">
        <v>0</v>
      </c>
      <c r="AX31" s="34">
        <v>0</v>
      </c>
      <c r="AY31" s="38">
        <v>0</v>
      </c>
      <c r="AZ31" s="38">
        <v>0</v>
      </c>
      <c r="BA31" s="38">
        <v>0</v>
      </c>
      <c r="BB31" s="34">
        <v>0</v>
      </c>
      <c r="BC31" s="38">
        <v>0</v>
      </c>
      <c r="BD31" s="34">
        <v>0</v>
      </c>
      <c r="BE31" s="39">
        <v>0</v>
      </c>
      <c r="BF31" s="34">
        <v>0</v>
      </c>
      <c r="BG31" s="38">
        <v>0</v>
      </c>
      <c r="BH31" s="38">
        <v>0</v>
      </c>
      <c r="BI31" s="38">
        <v>0</v>
      </c>
      <c r="BJ31" s="34">
        <v>0</v>
      </c>
      <c r="BK31" s="38">
        <v>0</v>
      </c>
      <c r="BL31" s="34">
        <v>0</v>
      </c>
      <c r="BM31" s="39">
        <v>0</v>
      </c>
      <c r="BN31" s="34">
        <v>0</v>
      </c>
      <c r="BO31" s="38">
        <v>0</v>
      </c>
      <c r="BP31" s="38">
        <v>0</v>
      </c>
      <c r="BQ31" s="38">
        <v>0</v>
      </c>
      <c r="BR31" s="34">
        <v>0</v>
      </c>
      <c r="BS31" s="38">
        <v>0</v>
      </c>
      <c r="BT31" s="34">
        <v>0</v>
      </c>
      <c r="BU31" s="39">
        <v>0</v>
      </c>
      <c r="BV31" s="34">
        <v>0</v>
      </c>
      <c r="BW31" s="38">
        <v>0</v>
      </c>
      <c r="BX31" s="38">
        <v>0</v>
      </c>
      <c r="BY31" s="38">
        <v>0</v>
      </c>
      <c r="BZ31" s="34">
        <v>0</v>
      </c>
      <c r="CA31" s="38">
        <v>0</v>
      </c>
      <c r="CB31" s="34">
        <v>0</v>
      </c>
      <c r="CC31" s="39">
        <v>0</v>
      </c>
      <c r="CD31" s="34">
        <v>0</v>
      </c>
      <c r="CE31" s="38">
        <v>0</v>
      </c>
      <c r="CF31" s="38">
        <v>0</v>
      </c>
      <c r="CG31" s="38">
        <v>0</v>
      </c>
      <c r="CH31" s="34">
        <v>0</v>
      </c>
      <c r="CI31" s="38">
        <v>0</v>
      </c>
      <c r="CJ31" s="34">
        <v>0</v>
      </c>
      <c r="CK31" s="39">
        <v>0</v>
      </c>
      <c r="CL31" s="34">
        <v>0</v>
      </c>
      <c r="CM31" s="38">
        <v>0</v>
      </c>
      <c r="CN31" s="38">
        <v>0</v>
      </c>
      <c r="CO31" s="38">
        <v>0</v>
      </c>
      <c r="CP31" s="34">
        <v>0</v>
      </c>
      <c r="CQ31" s="38">
        <v>0</v>
      </c>
      <c r="CR31" s="34">
        <v>0</v>
      </c>
      <c r="CS31" s="39">
        <v>0</v>
      </c>
      <c r="CT31" s="34">
        <v>128384003</v>
      </c>
      <c r="CU31" s="38">
        <v>97757553</v>
      </c>
      <c r="CV31" s="38">
        <v>224796960</v>
      </c>
      <c r="CW31" s="38">
        <v>450938516</v>
      </c>
      <c r="CX31" s="34">
        <v>893709.3198090009</v>
      </c>
      <c r="CY31" s="38">
        <v>839252</v>
      </c>
      <c r="CZ31" s="34">
        <v>887009.4789843884</v>
      </c>
      <c r="DA31" s="39">
        <v>106217</v>
      </c>
    </row>
    <row r="32" spans="1:105" ht="12.75">
      <c r="A32" s="19"/>
      <c r="B32" s="31"/>
      <c r="C32" s="15"/>
      <c r="D32" s="15"/>
      <c r="E32" s="16"/>
      <c r="F32" s="15"/>
      <c r="G32" s="16"/>
      <c r="H32" s="16"/>
      <c r="I32" s="16"/>
      <c r="J32" s="31"/>
      <c r="K32" s="15"/>
      <c r="L32" s="15"/>
      <c r="M32" s="16"/>
      <c r="N32" s="15"/>
      <c r="O32" s="16"/>
      <c r="P32" s="16"/>
      <c r="Q32" s="16"/>
      <c r="R32" s="31"/>
      <c r="S32" s="15"/>
      <c r="T32" s="15"/>
      <c r="U32" s="16"/>
      <c r="V32" s="15"/>
      <c r="W32" s="16"/>
      <c r="X32" s="16"/>
      <c r="Y32" s="16"/>
      <c r="Z32" s="31"/>
      <c r="AA32" s="15"/>
      <c r="AB32" s="15"/>
      <c r="AC32" s="16"/>
      <c r="AD32" s="15"/>
      <c r="AE32" s="16"/>
      <c r="AF32" s="16"/>
      <c r="AG32" s="16"/>
      <c r="AH32" s="31"/>
      <c r="AI32" s="15"/>
      <c r="AJ32" s="15"/>
      <c r="AK32" s="16"/>
      <c r="AL32" s="15"/>
      <c r="AM32" s="16"/>
      <c r="AN32" s="16"/>
      <c r="AO32" s="16"/>
      <c r="AP32" s="31"/>
      <c r="AQ32" s="15"/>
      <c r="AR32" s="15"/>
      <c r="AS32" s="16"/>
      <c r="AT32" s="15"/>
      <c r="AU32" s="16"/>
      <c r="AV32" s="16"/>
      <c r="AW32" s="16"/>
      <c r="AX32" s="31"/>
      <c r="AY32" s="15"/>
      <c r="AZ32" s="15"/>
      <c r="BA32" s="16"/>
      <c r="BB32" s="15"/>
      <c r="BC32" s="16"/>
      <c r="BD32" s="16"/>
      <c r="BE32" s="16"/>
      <c r="BF32" s="31"/>
      <c r="BG32" s="15"/>
      <c r="BH32" s="15"/>
      <c r="BI32" s="16"/>
      <c r="BJ32" s="15"/>
      <c r="BK32" s="16"/>
      <c r="BL32" s="16"/>
      <c r="BM32" s="16"/>
      <c r="BN32" s="31"/>
      <c r="BO32" s="15"/>
      <c r="BP32" s="15"/>
      <c r="BQ32" s="16"/>
      <c r="BR32" s="15"/>
      <c r="BS32" s="16"/>
      <c r="BT32" s="16"/>
      <c r="BU32" s="16"/>
      <c r="BV32" s="31"/>
      <c r="BW32" s="15"/>
      <c r="BX32" s="15"/>
      <c r="BY32" s="16"/>
      <c r="BZ32" s="15"/>
      <c r="CA32" s="16"/>
      <c r="CB32" s="16"/>
      <c r="CC32" s="16"/>
      <c r="CD32" s="31"/>
      <c r="CE32" s="15"/>
      <c r="CF32" s="15"/>
      <c r="CG32" s="16"/>
      <c r="CH32" s="15"/>
      <c r="CI32" s="16"/>
      <c r="CJ32" s="16"/>
      <c r="CK32" s="16"/>
      <c r="CL32" s="31"/>
      <c r="CM32" s="15"/>
      <c r="CN32" s="15"/>
      <c r="CO32" s="16"/>
      <c r="CP32" s="15"/>
      <c r="CQ32" s="16"/>
      <c r="CR32" s="16"/>
      <c r="CS32" s="16"/>
      <c r="CT32" s="31"/>
      <c r="CU32" s="15"/>
      <c r="CV32" s="15"/>
      <c r="CW32" s="16"/>
      <c r="CX32" s="15"/>
      <c r="CY32" s="16"/>
      <c r="CZ32" s="16"/>
      <c r="DA32" s="16"/>
    </row>
    <row r="33" spans="1:105" ht="12.75">
      <c r="A33" s="19" t="s">
        <v>43</v>
      </c>
      <c r="B33" s="31">
        <v>19952919</v>
      </c>
      <c r="C33" s="15">
        <v>0</v>
      </c>
      <c r="D33" s="15">
        <v>0</v>
      </c>
      <c r="E33" s="16">
        <v>19952919</v>
      </c>
      <c r="F33" s="15">
        <v>36592</v>
      </c>
      <c r="G33" s="16">
        <v>0</v>
      </c>
      <c r="H33" s="16">
        <v>36239</v>
      </c>
      <c r="I33" s="16"/>
      <c r="J33" s="31">
        <v>10218618</v>
      </c>
      <c r="K33" s="15">
        <v>0</v>
      </c>
      <c r="L33" s="15">
        <v>0</v>
      </c>
      <c r="M33" s="16">
        <v>10218618</v>
      </c>
      <c r="N33" s="15">
        <v>19964</v>
      </c>
      <c r="O33" s="16">
        <v>0</v>
      </c>
      <c r="P33" s="16"/>
      <c r="Q33" s="16"/>
      <c r="R33" s="31">
        <v>8550000</v>
      </c>
      <c r="S33" s="15">
        <v>0</v>
      </c>
      <c r="T33" s="15">
        <v>0</v>
      </c>
      <c r="U33" s="16">
        <v>8550000</v>
      </c>
      <c r="V33" s="15">
        <v>18776</v>
      </c>
      <c r="W33" s="16">
        <v>0</v>
      </c>
      <c r="X33" s="16"/>
      <c r="Y33" s="16"/>
      <c r="Z33" s="31">
        <v>8920500</v>
      </c>
      <c r="AA33" s="15">
        <v>0</v>
      </c>
      <c r="AB33" s="15">
        <v>0</v>
      </c>
      <c r="AC33" s="16">
        <v>8920500</v>
      </c>
      <c r="AD33" s="15">
        <v>18776</v>
      </c>
      <c r="AE33" s="16">
        <v>0</v>
      </c>
      <c r="AF33" s="16"/>
      <c r="AG33" s="16"/>
      <c r="AH33" s="31">
        <v>0</v>
      </c>
      <c r="AI33" s="15">
        <v>0</v>
      </c>
      <c r="AJ33" s="15">
        <v>0</v>
      </c>
      <c r="AK33" s="16">
        <v>0</v>
      </c>
      <c r="AL33" s="15">
        <v>0</v>
      </c>
      <c r="AM33" s="16">
        <v>0</v>
      </c>
      <c r="AN33" s="16"/>
      <c r="AO33" s="16"/>
      <c r="AP33" s="31">
        <v>0</v>
      </c>
      <c r="AQ33" s="15">
        <v>0</v>
      </c>
      <c r="AR33" s="15">
        <v>0</v>
      </c>
      <c r="AS33" s="16">
        <v>0</v>
      </c>
      <c r="AT33" s="15">
        <v>0</v>
      </c>
      <c r="AU33" s="16">
        <v>0</v>
      </c>
      <c r="AV33" s="16"/>
      <c r="AW33" s="16"/>
      <c r="AX33" s="31">
        <v>0</v>
      </c>
      <c r="AY33" s="15">
        <v>0</v>
      </c>
      <c r="AZ33" s="15">
        <v>0</v>
      </c>
      <c r="BA33" s="16">
        <v>0</v>
      </c>
      <c r="BB33" s="15">
        <v>0</v>
      </c>
      <c r="BC33" s="16">
        <v>0</v>
      </c>
      <c r="BD33" s="16"/>
      <c r="BE33" s="16"/>
      <c r="BF33" s="31">
        <v>0</v>
      </c>
      <c r="BG33" s="15">
        <v>0</v>
      </c>
      <c r="BH33" s="15">
        <v>0</v>
      </c>
      <c r="BI33" s="16">
        <v>0</v>
      </c>
      <c r="BJ33" s="15">
        <v>0</v>
      </c>
      <c r="BK33" s="16">
        <v>0</v>
      </c>
      <c r="BL33" s="16"/>
      <c r="BM33" s="16"/>
      <c r="BN33" s="31">
        <v>0</v>
      </c>
      <c r="BO33" s="15">
        <v>0</v>
      </c>
      <c r="BP33" s="15">
        <v>0</v>
      </c>
      <c r="BQ33" s="16">
        <v>0</v>
      </c>
      <c r="BR33" s="15">
        <v>0</v>
      </c>
      <c r="BS33" s="16">
        <v>0</v>
      </c>
      <c r="BT33" s="16"/>
      <c r="BU33" s="16"/>
      <c r="BV33" s="31">
        <v>0</v>
      </c>
      <c r="BW33" s="15">
        <v>0</v>
      </c>
      <c r="BX33" s="15">
        <v>0</v>
      </c>
      <c r="BY33" s="16">
        <v>0</v>
      </c>
      <c r="BZ33" s="15">
        <v>0</v>
      </c>
      <c r="CA33" s="16">
        <v>0</v>
      </c>
      <c r="CB33" s="16"/>
      <c r="CC33" s="16"/>
      <c r="CD33" s="31">
        <v>0</v>
      </c>
      <c r="CE33" s="15">
        <v>0</v>
      </c>
      <c r="CF33" s="15">
        <v>0</v>
      </c>
      <c r="CG33" s="16">
        <v>0</v>
      </c>
      <c r="CH33" s="15">
        <v>0</v>
      </c>
      <c r="CI33" s="16">
        <v>0</v>
      </c>
      <c r="CJ33" s="16"/>
      <c r="CK33" s="16"/>
      <c r="CL33" s="31">
        <v>0</v>
      </c>
      <c r="CM33" s="15">
        <v>0</v>
      </c>
      <c r="CN33" s="15">
        <v>0</v>
      </c>
      <c r="CO33" s="16">
        <v>0</v>
      </c>
      <c r="CP33" s="15">
        <v>0</v>
      </c>
      <c r="CQ33" s="16">
        <v>0</v>
      </c>
      <c r="CR33" s="16"/>
      <c r="CS33" s="16"/>
      <c r="CT33" s="31">
        <v>47642037</v>
      </c>
      <c r="CU33" s="15">
        <v>0</v>
      </c>
      <c r="CV33" s="15">
        <v>0</v>
      </c>
      <c r="CW33" s="16">
        <v>47642037</v>
      </c>
      <c r="CX33" s="15">
        <v>94108</v>
      </c>
      <c r="CY33" s="16">
        <v>0</v>
      </c>
      <c r="CZ33" s="16">
        <v>36239</v>
      </c>
      <c r="DA33" s="16">
        <v>0</v>
      </c>
    </row>
    <row r="34" spans="1:105" ht="12.75">
      <c r="A34" s="18"/>
      <c r="B34" s="32"/>
      <c r="C34" s="11"/>
      <c r="D34" s="11"/>
      <c r="E34" s="21"/>
      <c r="F34" s="11"/>
      <c r="G34" s="21"/>
      <c r="H34" s="21"/>
      <c r="I34" s="21"/>
      <c r="J34" s="32"/>
      <c r="K34" s="11"/>
      <c r="L34" s="11"/>
      <c r="M34" s="21"/>
      <c r="N34" s="11"/>
      <c r="O34" s="21"/>
      <c r="P34" s="21"/>
      <c r="Q34" s="21"/>
      <c r="R34" s="32"/>
      <c r="S34" s="11"/>
      <c r="T34" s="11"/>
      <c r="U34" s="21"/>
      <c r="V34" s="11"/>
      <c r="W34" s="21"/>
      <c r="X34" s="21"/>
      <c r="Y34" s="21"/>
      <c r="Z34" s="32"/>
      <c r="AA34" s="11"/>
      <c r="AB34" s="11"/>
      <c r="AC34" s="21"/>
      <c r="AD34" s="11"/>
      <c r="AE34" s="21"/>
      <c r="AF34" s="21"/>
      <c r="AG34" s="21"/>
      <c r="AH34" s="32"/>
      <c r="AI34" s="11"/>
      <c r="AJ34" s="11"/>
      <c r="AK34" s="21"/>
      <c r="AL34" s="11"/>
      <c r="AM34" s="21"/>
      <c r="AN34" s="21"/>
      <c r="AO34" s="21"/>
      <c r="AP34" s="32"/>
      <c r="AQ34" s="11"/>
      <c r="AR34" s="11"/>
      <c r="AS34" s="21"/>
      <c r="AT34" s="11"/>
      <c r="AU34" s="21"/>
      <c r="AV34" s="21"/>
      <c r="AW34" s="21"/>
      <c r="AX34" s="32"/>
      <c r="AY34" s="11"/>
      <c r="AZ34" s="11"/>
      <c r="BA34" s="21"/>
      <c r="BB34" s="11"/>
      <c r="BC34" s="21"/>
      <c r="BD34" s="21"/>
      <c r="BE34" s="21"/>
      <c r="BF34" s="32"/>
      <c r="BG34" s="11"/>
      <c r="BH34" s="11"/>
      <c r="BI34" s="21"/>
      <c r="BJ34" s="11"/>
      <c r="BK34" s="21"/>
      <c r="BL34" s="21"/>
      <c r="BM34" s="21"/>
      <c r="BN34" s="32"/>
      <c r="BO34" s="11"/>
      <c r="BP34" s="11"/>
      <c r="BQ34" s="21"/>
      <c r="BR34" s="11"/>
      <c r="BS34" s="21"/>
      <c r="BT34" s="21"/>
      <c r="BU34" s="21"/>
      <c r="BV34" s="32"/>
      <c r="BW34" s="11"/>
      <c r="BX34" s="11"/>
      <c r="BY34" s="21"/>
      <c r="BZ34" s="11"/>
      <c r="CA34" s="21"/>
      <c r="CB34" s="21"/>
      <c r="CC34" s="21"/>
      <c r="CD34" s="32"/>
      <c r="CE34" s="11"/>
      <c r="CF34" s="11"/>
      <c r="CG34" s="21"/>
      <c r="CH34" s="11"/>
      <c r="CI34" s="21"/>
      <c r="CJ34" s="21"/>
      <c r="CK34" s="21"/>
      <c r="CL34" s="32"/>
      <c r="CM34" s="11"/>
      <c r="CN34" s="11"/>
      <c r="CO34" s="21"/>
      <c r="CP34" s="11"/>
      <c r="CQ34" s="21"/>
      <c r="CR34" s="21"/>
      <c r="CS34" s="21"/>
      <c r="CT34" s="32"/>
      <c r="CU34" s="11"/>
      <c r="CV34" s="11"/>
      <c r="CW34" s="21"/>
      <c r="CX34" s="11"/>
      <c r="CY34" s="21"/>
      <c r="CZ34" s="21"/>
      <c r="DA34" s="21"/>
    </row>
    <row r="35" spans="1:105" ht="12.75" customHeight="1">
      <c r="A35" s="36" t="s">
        <v>44</v>
      </c>
      <c r="B35" s="34">
        <v>466475916</v>
      </c>
      <c r="C35" s="38">
        <v>29292158</v>
      </c>
      <c r="D35" s="38">
        <v>67057711</v>
      </c>
      <c r="E35" s="38">
        <v>562825785</v>
      </c>
      <c r="F35" s="34">
        <v>664980.3198090009</v>
      </c>
      <c r="G35" s="38">
        <v>214000</v>
      </c>
      <c r="H35" s="34">
        <v>651839.4789843884</v>
      </c>
      <c r="I35" s="39">
        <v>34372</v>
      </c>
      <c r="J35" s="34">
        <v>410162035</v>
      </c>
      <c r="K35" s="38">
        <v>29992344</v>
      </c>
      <c r="L35" s="38">
        <v>68273845</v>
      </c>
      <c r="M35" s="38">
        <v>508428224</v>
      </c>
      <c r="N35" s="34">
        <v>653421</v>
      </c>
      <c r="O35" s="38">
        <v>219819</v>
      </c>
      <c r="P35" s="34">
        <v>621510</v>
      </c>
      <c r="Q35" s="39">
        <v>40731</v>
      </c>
      <c r="R35" s="34">
        <v>398382479</v>
      </c>
      <c r="S35" s="38">
        <v>27225033</v>
      </c>
      <c r="T35" s="38">
        <v>61120843</v>
      </c>
      <c r="U35" s="38">
        <v>486728355</v>
      </c>
      <c r="V35" s="34">
        <v>654009</v>
      </c>
      <c r="W35" s="38">
        <v>222657</v>
      </c>
      <c r="X35" s="34">
        <v>625715</v>
      </c>
      <c r="Y35" s="39">
        <v>40211</v>
      </c>
      <c r="Z35" s="34">
        <v>400011514</v>
      </c>
      <c r="AA35" s="38">
        <v>20792597</v>
      </c>
      <c r="AB35" s="38">
        <v>74708435</v>
      </c>
      <c r="AC35" s="38">
        <v>495512546</v>
      </c>
      <c r="AD35" s="34">
        <v>657510</v>
      </c>
      <c r="AE35" s="38">
        <v>226396</v>
      </c>
      <c r="AF35" s="34">
        <v>622772</v>
      </c>
      <c r="AG35" s="39">
        <v>42550</v>
      </c>
      <c r="AH35" s="34">
        <v>0</v>
      </c>
      <c r="AI35" s="38">
        <v>0</v>
      </c>
      <c r="AJ35" s="38">
        <v>0</v>
      </c>
      <c r="AK35" s="38">
        <v>0</v>
      </c>
      <c r="AL35" s="34">
        <v>0</v>
      </c>
      <c r="AM35" s="38">
        <v>0</v>
      </c>
      <c r="AN35" s="34">
        <v>0</v>
      </c>
      <c r="AO35" s="39">
        <v>0</v>
      </c>
      <c r="AP35" s="34">
        <v>0</v>
      </c>
      <c r="AQ35" s="38">
        <v>0</v>
      </c>
      <c r="AR35" s="38">
        <v>0</v>
      </c>
      <c r="AS35" s="38">
        <v>0</v>
      </c>
      <c r="AT35" s="34">
        <v>0</v>
      </c>
      <c r="AU35" s="38">
        <v>0</v>
      </c>
      <c r="AV35" s="34">
        <v>0</v>
      </c>
      <c r="AW35" s="39">
        <v>0</v>
      </c>
      <c r="AX35" s="34">
        <v>0</v>
      </c>
      <c r="AY35" s="38">
        <v>0</v>
      </c>
      <c r="AZ35" s="38">
        <v>0</v>
      </c>
      <c r="BA35" s="38">
        <v>0</v>
      </c>
      <c r="BB35" s="34">
        <v>0</v>
      </c>
      <c r="BC35" s="38">
        <v>0</v>
      </c>
      <c r="BD35" s="34">
        <v>0</v>
      </c>
      <c r="BE35" s="39">
        <v>0</v>
      </c>
      <c r="BF35" s="34">
        <v>0</v>
      </c>
      <c r="BG35" s="38">
        <v>0</v>
      </c>
      <c r="BH35" s="38">
        <v>0</v>
      </c>
      <c r="BI35" s="38">
        <v>0</v>
      </c>
      <c r="BJ35" s="34">
        <v>0</v>
      </c>
      <c r="BK35" s="38">
        <v>0</v>
      </c>
      <c r="BL35" s="34">
        <v>0</v>
      </c>
      <c r="BM35" s="39">
        <v>0</v>
      </c>
      <c r="BN35" s="34">
        <v>0</v>
      </c>
      <c r="BO35" s="38">
        <v>0</v>
      </c>
      <c r="BP35" s="38">
        <v>0</v>
      </c>
      <c r="BQ35" s="38">
        <v>0</v>
      </c>
      <c r="BR35" s="34">
        <v>0</v>
      </c>
      <c r="BS35" s="38">
        <v>0</v>
      </c>
      <c r="BT35" s="34">
        <v>0</v>
      </c>
      <c r="BU35" s="39">
        <v>0</v>
      </c>
      <c r="BV35" s="34">
        <v>0</v>
      </c>
      <c r="BW35" s="38">
        <v>0</v>
      </c>
      <c r="BX35" s="38">
        <v>0</v>
      </c>
      <c r="BY35" s="38">
        <v>0</v>
      </c>
      <c r="BZ35" s="34">
        <v>0</v>
      </c>
      <c r="CA35" s="38">
        <v>0</v>
      </c>
      <c r="CB35" s="34">
        <v>0</v>
      </c>
      <c r="CC35" s="39">
        <v>0</v>
      </c>
      <c r="CD35" s="34">
        <v>0</v>
      </c>
      <c r="CE35" s="38">
        <v>0</v>
      </c>
      <c r="CF35" s="38">
        <v>0</v>
      </c>
      <c r="CG35" s="38">
        <v>0</v>
      </c>
      <c r="CH35" s="34">
        <v>0</v>
      </c>
      <c r="CI35" s="38">
        <v>0</v>
      </c>
      <c r="CJ35" s="34">
        <v>0</v>
      </c>
      <c r="CK35" s="39">
        <v>0</v>
      </c>
      <c r="CL35" s="34">
        <v>0</v>
      </c>
      <c r="CM35" s="38">
        <v>0</v>
      </c>
      <c r="CN35" s="38">
        <v>0</v>
      </c>
      <c r="CO35" s="38">
        <v>0</v>
      </c>
      <c r="CP35" s="34">
        <v>0</v>
      </c>
      <c r="CQ35" s="38">
        <v>0</v>
      </c>
      <c r="CR35" s="34">
        <v>0</v>
      </c>
      <c r="CS35" s="39">
        <v>0</v>
      </c>
      <c r="CT35" s="34">
        <v>1675031944</v>
      </c>
      <c r="CU35" s="38">
        <v>107302132</v>
      </c>
      <c r="CV35" s="38">
        <v>271160834</v>
      </c>
      <c r="CW35" s="38">
        <v>2053494910</v>
      </c>
      <c r="CX35" s="34">
        <v>2629920.319809001</v>
      </c>
      <c r="CY35" s="38">
        <v>882872</v>
      </c>
      <c r="CZ35" s="34">
        <v>2521836.4789843885</v>
      </c>
      <c r="DA35" s="39">
        <v>157864</v>
      </c>
    </row>
    <row r="37" spans="1:105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</row>
    <row r="38" spans="2:98" ht="12.75">
      <c r="B38" t="s">
        <v>45</v>
      </c>
      <c r="J38" t="s">
        <v>45</v>
      </c>
      <c r="R38" t="s">
        <v>45</v>
      </c>
      <c r="Z38" t="s">
        <v>45</v>
      </c>
      <c r="AH38" t="s">
        <v>45</v>
      </c>
      <c r="AP38" t="s">
        <v>45</v>
      </c>
      <c r="AX38" t="s">
        <v>45</v>
      </c>
      <c r="BF38" t="s">
        <v>45</v>
      </c>
      <c r="BN38" t="s">
        <v>45</v>
      </c>
      <c r="BV38" t="s">
        <v>45</v>
      </c>
      <c r="CD38" t="s">
        <v>45</v>
      </c>
      <c r="CL38" t="s">
        <v>45</v>
      </c>
      <c r="CT38" t="s">
        <v>45</v>
      </c>
    </row>
    <row r="39" spans="2:98" ht="12.75">
      <c r="B39" t="s">
        <v>46</v>
      </c>
      <c r="J39" t="s">
        <v>46</v>
      </c>
      <c r="R39" t="s">
        <v>46</v>
      </c>
      <c r="Z39" t="s">
        <v>46</v>
      </c>
      <c r="AH39" t="s">
        <v>46</v>
      </c>
      <c r="AP39" t="s">
        <v>46</v>
      </c>
      <c r="AX39" t="s">
        <v>46</v>
      </c>
      <c r="BF39" t="s">
        <v>46</v>
      </c>
      <c r="BN39" t="s">
        <v>46</v>
      </c>
      <c r="BV39" t="s">
        <v>46</v>
      </c>
      <c r="CD39" t="s">
        <v>46</v>
      </c>
      <c r="CL39" t="s">
        <v>46</v>
      </c>
      <c r="CT39" t="s">
        <v>46</v>
      </c>
    </row>
    <row r="41" ht="12.75">
      <c r="CW41" s="24"/>
    </row>
  </sheetData>
  <printOptions horizontalCentered="1"/>
  <pageMargins left="1.5" right="1.25" top="0.75" bottom="0.5" header="0.5" footer="0.5"/>
  <pageSetup fitToWidth="13" horizontalDpi="600" verticalDpi="600" orientation="landscape" scale="90" r:id="rId1"/>
  <headerFooter alignWithMargins="0">
    <oddHeader>&amp;CCentral Maine Power Company
1999 Billing Unit Data and Measured kW for Core Rate Class Customers
</oddHeader>
  </headerFooter>
  <colBreaks count="12" manualBreakCount="12">
    <brk id="9" max="65535" man="1"/>
    <brk id="17" max="65535" man="1"/>
    <brk id="25" max="65535" man="1"/>
    <brk id="33" max="65535" man="1"/>
    <brk id="41" max="65535" man="1"/>
    <brk id="49" max="65535" man="1"/>
    <brk id="57" max="65535" man="1"/>
    <brk id="65" max="65535" man="1"/>
    <brk id="73" max="65535" man="1"/>
    <brk id="81" max="65535" man="1"/>
    <brk id="89" max="65535" man="1"/>
    <brk id="9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tabSelected="1" workbookViewId="0" topLeftCell="A1">
      <pane xSplit="1" ySplit="7" topLeftCell="B2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0" sqref="B30"/>
    </sheetView>
  </sheetViews>
  <sheetFormatPr defaultColWidth="9.140625" defaultRowHeight="12.75"/>
  <cols>
    <col min="1" max="1" width="18.7109375" style="0" customWidth="1"/>
    <col min="2" max="5" width="13.28125" style="0" customWidth="1"/>
    <col min="6" max="7" width="10.7109375" style="0" customWidth="1"/>
    <col min="8" max="8" width="9.57421875" style="0" customWidth="1"/>
    <col min="9" max="9" width="7.7109375" style="0" customWidth="1"/>
    <col min="10" max="13" width="13.28125" style="0" customWidth="1"/>
    <col min="14" max="15" width="10.7109375" style="0" customWidth="1"/>
    <col min="16" max="16" width="9.421875" style="0" customWidth="1"/>
    <col min="17" max="17" width="7.7109375" style="0" customWidth="1"/>
    <col min="18" max="21" width="13.28125" style="0" customWidth="1"/>
    <col min="22" max="24" width="10.7109375" style="0" customWidth="1"/>
    <col min="25" max="25" width="7.7109375" style="0" customWidth="1"/>
    <col min="26" max="29" width="13.28125" style="0" customWidth="1"/>
    <col min="30" max="32" width="10.7109375" style="0" customWidth="1"/>
    <col min="33" max="33" width="7.7109375" style="0" customWidth="1"/>
    <col min="34" max="37" width="13.28125" style="0" customWidth="1"/>
    <col min="38" max="40" width="10.7109375" style="0" customWidth="1"/>
    <col min="41" max="41" width="7.7109375" style="0" customWidth="1"/>
    <col min="42" max="45" width="13.28125" style="0" customWidth="1"/>
    <col min="46" max="48" width="10.7109375" style="0" customWidth="1"/>
    <col min="49" max="49" width="7.7109375" style="0" customWidth="1"/>
    <col min="50" max="53" width="13.28125" style="0" customWidth="1"/>
    <col min="54" max="56" width="10.7109375" style="0" customWidth="1"/>
    <col min="57" max="57" width="7.7109375" style="0" customWidth="1"/>
    <col min="58" max="61" width="13.28125" style="0" customWidth="1"/>
    <col min="62" max="64" width="10.7109375" style="0" customWidth="1"/>
    <col min="65" max="65" width="7.7109375" style="0" customWidth="1"/>
    <col min="66" max="69" width="13.28125" style="0" customWidth="1"/>
    <col min="70" max="72" width="10.7109375" style="0" customWidth="1"/>
    <col min="73" max="73" width="7.7109375" style="0" customWidth="1"/>
    <col min="74" max="77" width="13.28125" style="0" customWidth="1"/>
    <col min="78" max="80" width="10.7109375" style="0" customWidth="1"/>
    <col min="81" max="81" width="7.7109375" style="0" customWidth="1"/>
    <col min="82" max="85" width="13.28125" style="0" customWidth="1"/>
    <col min="86" max="88" width="10.7109375" style="0" customWidth="1"/>
    <col min="89" max="89" width="7.7109375" style="0" customWidth="1"/>
    <col min="90" max="93" width="13.28125" style="0" customWidth="1"/>
    <col min="94" max="96" width="10.7109375" style="0" customWidth="1"/>
    <col min="97" max="97" width="7.7109375" style="0" customWidth="1"/>
    <col min="98" max="100" width="13.28125" style="0" customWidth="1"/>
    <col min="101" max="101" width="13.8515625" style="0" customWidth="1"/>
    <col min="102" max="105" width="10.7109375" style="0" customWidth="1"/>
  </cols>
  <sheetData>
    <row r="1" spans="1:104" ht="12.75">
      <c r="A1" s="12"/>
      <c r="B1" s="8" t="s">
        <v>0</v>
      </c>
      <c r="C1" s="8"/>
      <c r="D1" s="8"/>
      <c r="E1" s="8"/>
      <c r="F1" s="8"/>
      <c r="G1" s="8"/>
      <c r="H1" s="8"/>
      <c r="I1" s="8"/>
      <c r="J1" s="8" t="s">
        <v>0</v>
      </c>
      <c r="K1" s="8"/>
      <c r="L1" s="8"/>
      <c r="M1" s="8"/>
      <c r="N1" s="8"/>
      <c r="O1" s="8"/>
      <c r="P1" s="8"/>
      <c r="Q1" s="8"/>
      <c r="R1" s="8" t="s">
        <v>0</v>
      </c>
      <c r="S1" s="8"/>
      <c r="T1" s="8"/>
      <c r="U1" s="8"/>
      <c r="V1" s="8"/>
      <c r="W1" s="8"/>
      <c r="X1" s="8"/>
      <c r="Y1" s="8"/>
      <c r="Z1" s="8" t="s">
        <v>0</v>
      </c>
      <c r="AA1" s="8"/>
      <c r="AB1" s="8"/>
      <c r="AC1" s="8"/>
      <c r="AD1" s="8"/>
      <c r="AE1" s="8"/>
      <c r="AF1" s="8"/>
      <c r="AG1" s="8"/>
      <c r="AH1" s="8" t="s">
        <v>0</v>
      </c>
      <c r="AI1" s="8"/>
      <c r="AJ1" s="8"/>
      <c r="AK1" s="8"/>
      <c r="AL1" s="8"/>
      <c r="AM1" s="8"/>
      <c r="AN1" s="8"/>
      <c r="AO1" s="8"/>
      <c r="AP1" s="8" t="s">
        <v>0</v>
      </c>
      <c r="AQ1" s="8"/>
      <c r="AR1" s="8"/>
      <c r="AS1" s="8"/>
      <c r="AT1" s="8"/>
      <c r="AU1" s="8"/>
      <c r="AV1" s="8"/>
      <c r="AW1" s="8"/>
      <c r="AX1" s="8" t="s">
        <v>0</v>
      </c>
      <c r="AY1" s="8"/>
      <c r="AZ1" s="8"/>
      <c r="BA1" s="8"/>
      <c r="BB1" s="8"/>
      <c r="BC1" s="8"/>
      <c r="BD1" s="8"/>
      <c r="BE1" s="8"/>
      <c r="BF1" s="8" t="s">
        <v>0</v>
      </c>
      <c r="BG1" s="8"/>
      <c r="BH1" s="8"/>
      <c r="BI1" s="8"/>
      <c r="BJ1" s="8"/>
      <c r="BK1" s="8"/>
      <c r="BL1" s="8"/>
      <c r="BM1" s="8"/>
      <c r="BN1" s="8" t="s">
        <v>0</v>
      </c>
      <c r="BO1" s="8"/>
      <c r="BP1" s="8"/>
      <c r="BQ1" s="8"/>
      <c r="BR1" s="8"/>
      <c r="BS1" s="8"/>
      <c r="BT1" s="8"/>
      <c r="BU1" s="8"/>
      <c r="BV1" s="8" t="s">
        <v>0</v>
      </c>
      <c r="BW1" s="8"/>
      <c r="BX1" s="8"/>
      <c r="BY1" s="8"/>
      <c r="BZ1" s="8"/>
      <c r="CA1" s="8"/>
      <c r="CB1" s="8"/>
      <c r="CC1" s="8"/>
      <c r="CD1" s="8" t="s">
        <v>0</v>
      </c>
      <c r="CE1" s="8"/>
      <c r="CF1" s="8"/>
      <c r="CG1" s="8"/>
      <c r="CH1" s="8"/>
      <c r="CI1" s="8"/>
      <c r="CJ1" s="8"/>
      <c r="CK1" s="8"/>
      <c r="CL1" s="8" t="s">
        <v>0</v>
      </c>
      <c r="CM1" s="8"/>
      <c r="CN1" s="8"/>
      <c r="CO1" s="8"/>
      <c r="CP1" s="8"/>
      <c r="CQ1" s="8"/>
      <c r="CR1" s="8"/>
      <c r="CS1" s="8"/>
      <c r="CT1" s="8" t="s">
        <v>0</v>
      </c>
      <c r="CU1" s="8"/>
      <c r="CV1" s="8"/>
      <c r="CW1" s="8"/>
      <c r="CX1" s="8"/>
      <c r="CY1" s="8"/>
      <c r="CZ1" s="8"/>
    </row>
    <row r="2" spans="1:105" ht="12.75">
      <c r="A2" s="12"/>
      <c r="B2" s="8" t="s">
        <v>71</v>
      </c>
      <c r="C2" s="8"/>
      <c r="D2" s="8"/>
      <c r="E2" s="8"/>
      <c r="F2" s="8"/>
      <c r="G2" s="8"/>
      <c r="H2" s="8"/>
      <c r="I2" s="8"/>
      <c r="J2" s="8" t="s">
        <v>71</v>
      </c>
      <c r="K2" s="8"/>
      <c r="L2" s="8"/>
      <c r="M2" s="8"/>
      <c r="N2" s="8"/>
      <c r="O2" s="8"/>
      <c r="P2" s="8"/>
      <c r="Q2" s="8"/>
      <c r="R2" s="8" t="s">
        <v>71</v>
      </c>
      <c r="S2" s="8"/>
      <c r="T2" s="8"/>
      <c r="U2" s="8"/>
      <c r="V2" s="8"/>
      <c r="W2" s="8"/>
      <c r="X2" s="8"/>
      <c r="Y2" s="8"/>
      <c r="Z2" s="8" t="s">
        <v>71</v>
      </c>
      <c r="AA2" s="8"/>
      <c r="AB2" s="8"/>
      <c r="AC2" s="8"/>
      <c r="AD2" s="8"/>
      <c r="AE2" s="8"/>
      <c r="AF2" s="8"/>
      <c r="AG2" s="8"/>
      <c r="AH2" s="8" t="s">
        <v>71</v>
      </c>
      <c r="AI2" s="8"/>
      <c r="AJ2" s="8"/>
      <c r="AK2" s="8"/>
      <c r="AL2" s="8"/>
      <c r="AM2" s="8"/>
      <c r="AN2" s="8"/>
      <c r="AO2" s="8"/>
      <c r="AP2" s="8" t="s">
        <v>71</v>
      </c>
      <c r="AQ2" s="8"/>
      <c r="AR2" s="8"/>
      <c r="AS2" s="8"/>
      <c r="AT2" s="8"/>
      <c r="AU2" s="8"/>
      <c r="AV2" s="8"/>
      <c r="AW2" s="8"/>
      <c r="AX2" s="8" t="s">
        <v>71</v>
      </c>
      <c r="AY2" s="8"/>
      <c r="AZ2" s="8"/>
      <c r="BA2" s="8"/>
      <c r="BB2" s="8"/>
      <c r="BC2" s="8"/>
      <c r="BD2" s="8"/>
      <c r="BE2" s="8"/>
      <c r="BF2" s="8" t="s">
        <v>71</v>
      </c>
      <c r="BG2" s="8"/>
      <c r="BH2" s="8"/>
      <c r="BI2" s="8"/>
      <c r="BJ2" s="8"/>
      <c r="BK2" s="8"/>
      <c r="BL2" s="8"/>
      <c r="BM2" s="8"/>
      <c r="BN2" s="8" t="s">
        <v>71</v>
      </c>
      <c r="BO2" s="8"/>
      <c r="BP2" s="8"/>
      <c r="BQ2" s="8"/>
      <c r="BR2" s="8"/>
      <c r="BS2" s="8"/>
      <c r="BT2" s="8"/>
      <c r="BU2" s="8"/>
      <c r="BV2" s="8" t="s">
        <v>71</v>
      </c>
      <c r="BW2" s="8"/>
      <c r="BX2" s="8"/>
      <c r="BY2" s="8"/>
      <c r="BZ2" s="8"/>
      <c r="CA2" s="8"/>
      <c r="CB2" s="8"/>
      <c r="CC2" s="8"/>
      <c r="CD2" s="8" t="s">
        <v>71</v>
      </c>
      <c r="CE2" s="8"/>
      <c r="CF2" s="8"/>
      <c r="CG2" s="8"/>
      <c r="CH2" s="8"/>
      <c r="CI2" s="8"/>
      <c r="CJ2" s="8"/>
      <c r="CK2" s="8"/>
      <c r="CL2" s="8" t="s">
        <v>71</v>
      </c>
      <c r="CM2" s="8"/>
      <c r="CN2" s="8"/>
      <c r="CO2" s="8"/>
      <c r="CP2" s="8"/>
      <c r="CQ2" s="8"/>
      <c r="CR2" s="8"/>
      <c r="CS2" s="8"/>
      <c r="CT2" s="8" t="s">
        <v>71</v>
      </c>
      <c r="CU2" s="8"/>
      <c r="CV2" s="8"/>
      <c r="CW2" s="8"/>
      <c r="CX2" s="8"/>
      <c r="CY2" s="8"/>
      <c r="CZ2" s="8"/>
      <c r="DA2" s="8"/>
    </row>
    <row r="3" spans="1:103" ht="12.75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</row>
    <row r="4" spans="1:103" ht="12.75">
      <c r="A4" s="12"/>
      <c r="B4" s="14"/>
      <c r="C4" s="14"/>
      <c r="D4" s="14"/>
      <c r="E4" s="14"/>
      <c r="F4" s="14"/>
      <c r="G4" s="14"/>
      <c r="H4" s="14"/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5" ht="12.75">
      <c r="A5" s="26"/>
      <c r="B5" s="30" t="s">
        <v>1</v>
      </c>
      <c r="C5" s="9"/>
      <c r="D5" s="9"/>
      <c r="E5" s="9"/>
      <c r="F5" s="9"/>
      <c r="G5" s="10"/>
      <c r="H5" s="9"/>
      <c r="I5" s="10"/>
      <c r="J5" s="30" t="s">
        <v>2</v>
      </c>
      <c r="K5" s="9"/>
      <c r="L5" s="9"/>
      <c r="M5" s="9"/>
      <c r="N5" s="9"/>
      <c r="O5" s="10"/>
      <c r="P5" s="9"/>
      <c r="Q5" s="10"/>
      <c r="R5" s="30" t="s">
        <v>3</v>
      </c>
      <c r="S5" s="9"/>
      <c r="T5" s="9"/>
      <c r="U5" s="9"/>
      <c r="V5" s="9"/>
      <c r="W5" s="10"/>
      <c r="X5" s="9"/>
      <c r="Y5" s="10"/>
      <c r="Z5" s="30" t="s">
        <v>4</v>
      </c>
      <c r="AA5" s="9"/>
      <c r="AB5" s="9"/>
      <c r="AC5" s="9"/>
      <c r="AD5" s="9"/>
      <c r="AE5" s="10"/>
      <c r="AF5" s="9"/>
      <c r="AG5" s="10"/>
      <c r="AH5" s="30" t="s">
        <v>5</v>
      </c>
      <c r="AI5" s="9"/>
      <c r="AJ5" s="9"/>
      <c r="AK5" s="9"/>
      <c r="AL5" s="9"/>
      <c r="AM5" s="10"/>
      <c r="AN5" s="9"/>
      <c r="AO5" s="10"/>
      <c r="AP5" s="30" t="s">
        <v>6</v>
      </c>
      <c r="AQ5" s="9"/>
      <c r="AR5" s="9"/>
      <c r="AS5" s="9"/>
      <c r="AT5" s="9"/>
      <c r="AU5" s="10"/>
      <c r="AV5" s="9"/>
      <c r="AW5" s="10"/>
      <c r="AX5" s="30" t="s">
        <v>7</v>
      </c>
      <c r="AY5" s="9"/>
      <c r="AZ5" s="9"/>
      <c r="BA5" s="9"/>
      <c r="BB5" s="9"/>
      <c r="BC5" s="10"/>
      <c r="BD5" s="9"/>
      <c r="BE5" s="10"/>
      <c r="BF5" s="30" t="s">
        <v>8</v>
      </c>
      <c r="BG5" s="9"/>
      <c r="BH5" s="9"/>
      <c r="BI5" s="9"/>
      <c r="BJ5" s="9"/>
      <c r="BK5" s="10"/>
      <c r="BL5" s="9"/>
      <c r="BM5" s="10"/>
      <c r="BN5" s="30" t="s">
        <v>9</v>
      </c>
      <c r="BO5" s="9"/>
      <c r="BP5" s="9"/>
      <c r="BQ5" s="9"/>
      <c r="BR5" s="9"/>
      <c r="BS5" s="10"/>
      <c r="BT5" s="9"/>
      <c r="BU5" s="10"/>
      <c r="BV5" s="30" t="s">
        <v>10</v>
      </c>
      <c r="BW5" s="9"/>
      <c r="BX5" s="9"/>
      <c r="BY5" s="9"/>
      <c r="BZ5" s="9"/>
      <c r="CA5" s="10"/>
      <c r="CB5" s="9"/>
      <c r="CC5" s="10"/>
      <c r="CD5" s="30" t="s">
        <v>11</v>
      </c>
      <c r="CE5" s="9"/>
      <c r="CF5" s="9"/>
      <c r="CG5" s="9"/>
      <c r="CH5" s="9"/>
      <c r="CI5" s="10"/>
      <c r="CJ5" s="9"/>
      <c r="CK5" s="10"/>
      <c r="CL5" s="30" t="s">
        <v>12</v>
      </c>
      <c r="CM5" s="9"/>
      <c r="CN5" s="9"/>
      <c r="CO5" s="9"/>
      <c r="CP5" s="9"/>
      <c r="CQ5" s="10"/>
      <c r="CR5" s="9"/>
      <c r="CS5" s="10"/>
      <c r="CT5" s="30" t="s">
        <v>13</v>
      </c>
      <c r="CU5" s="9"/>
      <c r="CV5" s="9"/>
      <c r="CW5" s="9"/>
      <c r="CX5" s="9"/>
      <c r="CY5" s="10"/>
      <c r="CZ5" s="9"/>
      <c r="DA5" s="10"/>
    </row>
    <row r="6" spans="1:105" ht="12.75">
      <c r="A6" s="17"/>
      <c r="B6" s="2" t="s">
        <v>14</v>
      </c>
      <c r="C6" s="3"/>
      <c r="D6" s="3"/>
      <c r="E6" s="4"/>
      <c r="F6" s="3" t="s">
        <v>15</v>
      </c>
      <c r="G6" s="4"/>
      <c r="H6" s="4" t="s">
        <v>16</v>
      </c>
      <c r="I6" s="7"/>
      <c r="J6" s="2" t="s">
        <v>14</v>
      </c>
      <c r="K6" s="3"/>
      <c r="L6" s="3"/>
      <c r="M6" s="4"/>
      <c r="N6" s="3" t="s">
        <v>15</v>
      </c>
      <c r="O6" s="4"/>
      <c r="P6" s="4" t="s">
        <v>16</v>
      </c>
      <c r="Q6" s="7"/>
      <c r="R6" s="2" t="s">
        <v>14</v>
      </c>
      <c r="S6" s="3"/>
      <c r="T6" s="3"/>
      <c r="U6" s="4"/>
      <c r="V6" s="3" t="s">
        <v>15</v>
      </c>
      <c r="W6" s="4"/>
      <c r="X6" s="4" t="s">
        <v>16</v>
      </c>
      <c r="Y6" s="7"/>
      <c r="Z6" s="2" t="s">
        <v>14</v>
      </c>
      <c r="AA6" s="3"/>
      <c r="AB6" s="3"/>
      <c r="AC6" s="4"/>
      <c r="AD6" s="3" t="s">
        <v>15</v>
      </c>
      <c r="AE6" s="4"/>
      <c r="AF6" s="4" t="s">
        <v>16</v>
      </c>
      <c r="AG6" s="7"/>
      <c r="AH6" s="2" t="s">
        <v>14</v>
      </c>
      <c r="AI6" s="3"/>
      <c r="AJ6" s="3"/>
      <c r="AK6" s="4"/>
      <c r="AL6" s="3" t="s">
        <v>15</v>
      </c>
      <c r="AM6" s="4"/>
      <c r="AN6" s="4" t="s">
        <v>16</v>
      </c>
      <c r="AO6" s="7"/>
      <c r="AP6" s="2" t="s">
        <v>14</v>
      </c>
      <c r="AQ6" s="3"/>
      <c r="AR6" s="3"/>
      <c r="AS6" s="4"/>
      <c r="AT6" s="3" t="s">
        <v>15</v>
      </c>
      <c r="AU6" s="4"/>
      <c r="AV6" s="4" t="s">
        <v>16</v>
      </c>
      <c r="AW6" s="7"/>
      <c r="AX6" s="2" t="s">
        <v>14</v>
      </c>
      <c r="AY6" s="3"/>
      <c r="AZ6" s="3"/>
      <c r="BA6" s="4"/>
      <c r="BB6" s="3" t="s">
        <v>15</v>
      </c>
      <c r="BC6" s="4"/>
      <c r="BD6" s="4" t="s">
        <v>16</v>
      </c>
      <c r="BE6" s="7"/>
      <c r="BF6" s="2" t="s">
        <v>14</v>
      </c>
      <c r="BG6" s="3"/>
      <c r="BH6" s="3"/>
      <c r="BI6" s="4"/>
      <c r="BJ6" s="3" t="s">
        <v>15</v>
      </c>
      <c r="BK6" s="4"/>
      <c r="BL6" s="4" t="s">
        <v>16</v>
      </c>
      <c r="BM6" s="7"/>
      <c r="BN6" s="2" t="s">
        <v>14</v>
      </c>
      <c r="BO6" s="3"/>
      <c r="BP6" s="3"/>
      <c r="BQ6" s="4"/>
      <c r="BR6" s="3" t="s">
        <v>15</v>
      </c>
      <c r="BS6" s="4"/>
      <c r="BT6" s="4" t="s">
        <v>16</v>
      </c>
      <c r="BU6" s="7"/>
      <c r="BV6" s="2" t="s">
        <v>14</v>
      </c>
      <c r="BW6" s="3"/>
      <c r="BX6" s="3"/>
      <c r="BY6" s="4"/>
      <c r="BZ6" s="3" t="s">
        <v>15</v>
      </c>
      <c r="CA6" s="4"/>
      <c r="CB6" s="4" t="s">
        <v>16</v>
      </c>
      <c r="CC6" s="7"/>
      <c r="CD6" s="2" t="s">
        <v>14</v>
      </c>
      <c r="CE6" s="3"/>
      <c r="CF6" s="3"/>
      <c r="CG6" s="4"/>
      <c r="CH6" s="3" t="s">
        <v>15</v>
      </c>
      <c r="CI6" s="4"/>
      <c r="CJ6" s="4" t="s">
        <v>16</v>
      </c>
      <c r="CK6" s="7"/>
      <c r="CL6" s="2" t="s">
        <v>14</v>
      </c>
      <c r="CM6" s="3"/>
      <c r="CN6" s="3"/>
      <c r="CO6" s="4"/>
      <c r="CP6" s="3" t="s">
        <v>15</v>
      </c>
      <c r="CQ6" s="4"/>
      <c r="CR6" s="4" t="s">
        <v>16</v>
      </c>
      <c r="CS6" s="7"/>
      <c r="CT6" s="2" t="s">
        <v>14</v>
      </c>
      <c r="CU6" s="3"/>
      <c r="CV6" s="3"/>
      <c r="CW6" s="4"/>
      <c r="CX6" s="3" t="s">
        <v>15</v>
      </c>
      <c r="CY6" s="4"/>
      <c r="CZ6" s="4" t="s">
        <v>16</v>
      </c>
      <c r="DA6" s="7"/>
    </row>
    <row r="7" spans="1:105" ht="12.75">
      <c r="A7" s="27" t="s">
        <v>17</v>
      </c>
      <c r="B7" s="5" t="s">
        <v>18</v>
      </c>
      <c r="C7" s="6" t="s">
        <v>19</v>
      </c>
      <c r="D7" s="6" t="s">
        <v>20</v>
      </c>
      <c r="E7" s="7" t="s">
        <v>13</v>
      </c>
      <c r="F7" s="6" t="s">
        <v>18</v>
      </c>
      <c r="G7" s="7" t="s">
        <v>19</v>
      </c>
      <c r="H7" s="7" t="s">
        <v>18</v>
      </c>
      <c r="I7" s="7" t="s">
        <v>21</v>
      </c>
      <c r="J7" s="5" t="s">
        <v>18</v>
      </c>
      <c r="K7" s="6" t="s">
        <v>19</v>
      </c>
      <c r="L7" s="6" t="s">
        <v>20</v>
      </c>
      <c r="M7" s="7" t="s">
        <v>13</v>
      </c>
      <c r="N7" s="6" t="s">
        <v>18</v>
      </c>
      <c r="O7" s="7" t="s">
        <v>19</v>
      </c>
      <c r="P7" s="7" t="s">
        <v>18</v>
      </c>
      <c r="Q7" s="7" t="s">
        <v>21</v>
      </c>
      <c r="R7" s="5" t="s">
        <v>18</v>
      </c>
      <c r="S7" s="6" t="s">
        <v>19</v>
      </c>
      <c r="T7" s="6" t="s">
        <v>20</v>
      </c>
      <c r="U7" s="7" t="s">
        <v>13</v>
      </c>
      <c r="V7" s="6" t="s">
        <v>18</v>
      </c>
      <c r="W7" s="7" t="s">
        <v>19</v>
      </c>
      <c r="X7" s="7" t="s">
        <v>18</v>
      </c>
      <c r="Y7" s="7" t="s">
        <v>21</v>
      </c>
      <c r="Z7" s="5" t="s">
        <v>18</v>
      </c>
      <c r="AA7" s="6" t="s">
        <v>19</v>
      </c>
      <c r="AB7" s="6" t="s">
        <v>20</v>
      </c>
      <c r="AC7" s="7" t="s">
        <v>13</v>
      </c>
      <c r="AD7" s="6" t="s">
        <v>18</v>
      </c>
      <c r="AE7" s="7" t="s">
        <v>19</v>
      </c>
      <c r="AF7" s="7" t="s">
        <v>18</v>
      </c>
      <c r="AG7" s="7" t="s">
        <v>21</v>
      </c>
      <c r="AH7" s="5" t="s">
        <v>18</v>
      </c>
      <c r="AI7" s="6" t="s">
        <v>19</v>
      </c>
      <c r="AJ7" s="6" t="s">
        <v>20</v>
      </c>
      <c r="AK7" s="7" t="s">
        <v>13</v>
      </c>
      <c r="AL7" s="6" t="s">
        <v>18</v>
      </c>
      <c r="AM7" s="7" t="s">
        <v>19</v>
      </c>
      <c r="AN7" s="7" t="s">
        <v>18</v>
      </c>
      <c r="AO7" s="7" t="s">
        <v>21</v>
      </c>
      <c r="AP7" s="5" t="s">
        <v>18</v>
      </c>
      <c r="AQ7" s="6" t="s">
        <v>19</v>
      </c>
      <c r="AR7" s="6" t="s">
        <v>20</v>
      </c>
      <c r="AS7" s="7" t="s">
        <v>13</v>
      </c>
      <c r="AT7" s="6" t="s">
        <v>18</v>
      </c>
      <c r="AU7" s="7" t="s">
        <v>19</v>
      </c>
      <c r="AV7" s="7" t="s">
        <v>18</v>
      </c>
      <c r="AW7" s="7" t="s">
        <v>21</v>
      </c>
      <c r="AX7" s="5" t="s">
        <v>18</v>
      </c>
      <c r="AY7" s="6" t="s">
        <v>19</v>
      </c>
      <c r="AZ7" s="6" t="s">
        <v>20</v>
      </c>
      <c r="BA7" s="7" t="s">
        <v>13</v>
      </c>
      <c r="BB7" s="6" t="s">
        <v>18</v>
      </c>
      <c r="BC7" s="7" t="s">
        <v>19</v>
      </c>
      <c r="BD7" s="7" t="s">
        <v>18</v>
      </c>
      <c r="BE7" s="7" t="s">
        <v>21</v>
      </c>
      <c r="BF7" s="5" t="s">
        <v>18</v>
      </c>
      <c r="BG7" s="6" t="s">
        <v>19</v>
      </c>
      <c r="BH7" s="6" t="s">
        <v>20</v>
      </c>
      <c r="BI7" s="7" t="s">
        <v>13</v>
      </c>
      <c r="BJ7" s="6" t="s">
        <v>18</v>
      </c>
      <c r="BK7" s="7" t="s">
        <v>19</v>
      </c>
      <c r="BL7" s="7" t="s">
        <v>18</v>
      </c>
      <c r="BM7" s="7" t="s">
        <v>21</v>
      </c>
      <c r="BN7" s="5" t="s">
        <v>18</v>
      </c>
      <c r="BO7" s="6" t="s">
        <v>19</v>
      </c>
      <c r="BP7" s="6" t="s">
        <v>20</v>
      </c>
      <c r="BQ7" s="7" t="s">
        <v>13</v>
      </c>
      <c r="BR7" s="6" t="s">
        <v>18</v>
      </c>
      <c r="BS7" s="7" t="s">
        <v>19</v>
      </c>
      <c r="BT7" s="7" t="s">
        <v>18</v>
      </c>
      <c r="BU7" s="7" t="s">
        <v>21</v>
      </c>
      <c r="BV7" s="5" t="s">
        <v>18</v>
      </c>
      <c r="BW7" s="6" t="s">
        <v>19</v>
      </c>
      <c r="BX7" s="6" t="s">
        <v>20</v>
      </c>
      <c r="BY7" s="7" t="s">
        <v>13</v>
      </c>
      <c r="BZ7" s="6" t="s">
        <v>18</v>
      </c>
      <c r="CA7" s="7" t="s">
        <v>19</v>
      </c>
      <c r="CB7" s="7" t="s">
        <v>18</v>
      </c>
      <c r="CC7" s="7" t="s">
        <v>21</v>
      </c>
      <c r="CD7" s="5" t="s">
        <v>18</v>
      </c>
      <c r="CE7" s="6" t="s">
        <v>19</v>
      </c>
      <c r="CF7" s="6" t="s">
        <v>20</v>
      </c>
      <c r="CG7" s="7" t="s">
        <v>13</v>
      </c>
      <c r="CH7" s="6" t="s">
        <v>18</v>
      </c>
      <c r="CI7" s="7" t="s">
        <v>19</v>
      </c>
      <c r="CJ7" s="7" t="s">
        <v>18</v>
      </c>
      <c r="CK7" s="7" t="s">
        <v>21</v>
      </c>
      <c r="CL7" s="5" t="s">
        <v>18</v>
      </c>
      <c r="CM7" s="6" t="s">
        <v>19</v>
      </c>
      <c r="CN7" s="6" t="s">
        <v>20</v>
      </c>
      <c r="CO7" s="7" t="s">
        <v>13</v>
      </c>
      <c r="CP7" s="6" t="s">
        <v>18</v>
      </c>
      <c r="CQ7" s="7" t="s">
        <v>19</v>
      </c>
      <c r="CR7" s="7" t="s">
        <v>18</v>
      </c>
      <c r="CS7" s="7" t="s">
        <v>21</v>
      </c>
      <c r="CT7" s="5" t="s">
        <v>18</v>
      </c>
      <c r="CU7" s="6" t="s">
        <v>19</v>
      </c>
      <c r="CV7" s="6" t="s">
        <v>20</v>
      </c>
      <c r="CW7" s="7" t="s">
        <v>13</v>
      </c>
      <c r="CX7" s="6" t="s">
        <v>18</v>
      </c>
      <c r="CY7" s="7" t="s">
        <v>19</v>
      </c>
      <c r="CZ7" s="7" t="s">
        <v>18</v>
      </c>
      <c r="DA7" s="7" t="s">
        <v>21</v>
      </c>
    </row>
    <row r="8" spans="1:105" ht="12.75">
      <c r="A8" s="19" t="s">
        <v>63</v>
      </c>
      <c r="B8" s="31">
        <v>35146423</v>
      </c>
      <c r="C8" s="15">
        <v>748890</v>
      </c>
      <c r="D8" s="15">
        <v>4589100</v>
      </c>
      <c r="E8" s="16">
        <v>40484413</v>
      </c>
      <c r="F8" s="15">
        <v>66</v>
      </c>
      <c r="G8" s="16">
        <v>0</v>
      </c>
      <c r="H8" s="15">
        <v>66</v>
      </c>
      <c r="I8" s="16">
        <v>0</v>
      </c>
      <c r="J8" s="31">
        <v>30429054</v>
      </c>
      <c r="K8" s="15">
        <v>676841</v>
      </c>
      <c r="L8" s="15">
        <v>3937957</v>
      </c>
      <c r="M8" s="16">
        <v>35043852</v>
      </c>
      <c r="N8" s="15">
        <v>57</v>
      </c>
      <c r="O8" s="16">
        <v>0</v>
      </c>
      <c r="P8" s="15">
        <v>57</v>
      </c>
      <c r="Q8" s="16">
        <v>0</v>
      </c>
      <c r="R8" s="31">
        <v>29232325</v>
      </c>
      <c r="S8" s="15">
        <v>638664</v>
      </c>
      <c r="T8" s="15">
        <v>3573099</v>
      </c>
      <c r="U8" s="16">
        <v>33444088</v>
      </c>
      <c r="V8" s="15">
        <v>1544</v>
      </c>
      <c r="W8" s="16">
        <v>0</v>
      </c>
      <c r="X8" s="15">
        <v>1544</v>
      </c>
      <c r="Y8" s="16">
        <v>0</v>
      </c>
      <c r="Z8" s="31">
        <v>27730821</v>
      </c>
      <c r="AA8" s="15">
        <v>541939</v>
      </c>
      <c r="AB8" s="15">
        <v>3049731</v>
      </c>
      <c r="AC8" s="16">
        <v>31322491</v>
      </c>
      <c r="AD8" s="15">
        <v>-1414</v>
      </c>
      <c r="AE8" s="16">
        <v>0</v>
      </c>
      <c r="AF8" s="15">
        <v>-1414</v>
      </c>
      <c r="AG8" s="16">
        <v>0</v>
      </c>
      <c r="AH8" s="31">
        <v>0</v>
      </c>
      <c r="AI8" s="15">
        <v>0</v>
      </c>
      <c r="AJ8" s="15">
        <v>0</v>
      </c>
      <c r="AK8" s="16">
        <v>0</v>
      </c>
      <c r="AL8" s="15">
        <v>0</v>
      </c>
      <c r="AM8" s="16">
        <v>0</v>
      </c>
      <c r="AN8" s="15">
        <v>0</v>
      </c>
      <c r="AO8" s="16">
        <v>0</v>
      </c>
      <c r="AP8" s="31">
        <v>0</v>
      </c>
      <c r="AQ8" s="15">
        <v>0</v>
      </c>
      <c r="AR8" s="15">
        <v>0</v>
      </c>
      <c r="AS8" s="16">
        <v>0</v>
      </c>
      <c r="AT8" s="15">
        <v>0</v>
      </c>
      <c r="AU8" s="16">
        <v>0</v>
      </c>
      <c r="AV8" s="15">
        <v>0</v>
      </c>
      <c r="AW8" s="16">
        <v>0</v>
      </c>
      <c r="AX8" s="31">
        <v>0</v>
      </c>
      <c r="AY8" s="15">
        <v>0</v>
      </c>
      <c r="AZ8" s="15">
        <v>0</v>
      </c>
      <c r="BA8" s="16">
        <v>0</v>
      </c>
      <c r="BB8" s="15">
        <v>0</v>
      </c>
      <c r="BC8" s="16">
        <v>0</v>
      </c>
      <c r="BD8" s="15">
        <v>0</v>
      </c>
      <c r="BE8" s="16">
        <v>0</v>
      </c>
      <c r="BF8" s="31">
        <v>0</v>
      </c>
      <c r="BG8" s="15">
        <v>0</v>
      </c>
      <c r="BH8" s="15">
        <v>0</v>
      </c>
      <c r="BI8" s="16">
        <v>0</v>
      </c>
      <c r="BJ8" s="15">
        <v>0</v>
      </c>
      <c r="BK8" s="16">
        <v>0</v>
      </c>
      <c r="BL8" s="15">
        <v>0</v>
      </c>
      <c r="BM8" s="16">
        <v>0</v>
      </c>
      <c r="BN8" s="31">
        <v>0</v>
      </c>
      <c r="BO8" s="15">
        <v>0</v>
      </c>
      <c r="BP8" s="15">
        <v>0</v>
      </c>
      <c r="BQ8" s="16">
        <v>0</v>
      </c>
      <c r="BR8" s="15">
        <v>0</v>
      </c>
      <c r="BS8" s="16">
        <v>0</v>
      </c>
      <c r="BT8" s="15">
        <v>0</v>
      </c>
      <c r="BU8" s="16">
        <v>0</v>
      </c>
      <c r="BV8" s="31">
        <v>0</v>
      </c>
      <c r="BW8" s="15">
        <v>0</v>
      </c>
      <c r="BX8" s="15">
        <v>0</v>
      </c>
      <c r="BY8" s="16">
        <v>0</v>
      </c>
      <c r="BZ8" s="15">
        <v>0</v>
      </c>
      <c r="CA8" s="16">
        <v>0</v>
      </c>
      <c r="CB8" s="15">
        <v>0</v>
      </c>
      <c r="CC8" s="16">
        <v>0</v>
      </c>
      <c r="CD8" s="31">
        <v>0</v>
      </c>
      <c r="CE8" s="15">
        <v>0</v>
      </c>
      <c r="CF8" s="15">
        <v>0</v>
      </c>
      <c r="CG8" s="16">
        <v>0</v>
      </c>
      <c r="CH8" s="15">
        <v>0</v>
      </c>
      <c r="CI8" s="16">
        <v>0</v>
      </c>
      <c r="CJ8" s="15">
        <v>0</v>
      </c>
      <c r="CK8" s="16">
        <v>0</v>
      </c>
      <c r="CL8" s="31">
        <v>0</v>
      </c>
      <c r="CM8" s="15">
        <v>0</v>
      </c>
      <c r="CN8" s="15">
        <v>0</v>
      </c>
      <c r="CO8" s="16">
        <v>0</v>
      </c>
      <c r="CP8" s="15">
        <v>0</v>
      </c>
      <c r="CQ8" s="16">
        <v>0</v>
      </c>
      <c r="CR8" s="15">
        <v>0</v>
      </c>
      <c r="CS8" s="16">
        <v>0</v>
      </c>
      <c r="CT8" s="31">
        <v>122538623</v>
      </c>
      <c r="CU8" s="15">
        <v>2606334</v>
      </c>
      <c r="CV8" s="15">
        <v>15149887</v>
      </c>
      <c r="CW8" s="16">
        <v>140294844</v>
      </c>
      <c r="CX8" s="15">
        <v>253</v>
      </c>
      <c r="CY8" s="16">
        <v>0</v>
      </c>
      <c r="CZ8" s="15">
        <v>253</v>
      </c>
      <c r="DA8" s="16">
        <v>0</v>
      </c>
    </row>
    <row r="9" spans="1:105" ht="12.75">
      <c r="A9" s="19" t="s">
        <v>47</v>
      </c>
      <c r="B9" s="31">
        <v>677196</v>
      </c>
      <c r="C9" s="15">
        <v>347022</v>
      </c>
      <c r="D9" s="15">
        <v>769292</v>
      </c>
      <c r="E9" s="16">
        <v>1793510</v>
      </c>
      <c r="F9" s="15">
        <v>62</v>
      </c>
      <c r="G9" s="16">
        <v>32</v>
      </c>
      <c r="H9" s="15">
        <v>7732</v>
      </c>
      <c r="I9" s="16">
        <v>0</v>
      </c>
      <c r="J9" s="31">
        <v>656556</v>
      </c>
      <c r="K9" s="15">
        <v>298176</v>
      </c>
      <c r="L9" s="15">
        <v>727757</v>
      </c>
      <c r="M9" s="16">
        <v>1682489</v>
      </c>
      <c r="N9" s="15">
        <v>0</v>
      </c>
      <c r="O9" s="16">
        <v>0</v>
      </c>
      <c r="P9" s="15">
        <v>7998</v>
      </c>
      <c r="Q9" s="16">
        <v>0</v>
      </c>
      <c r="R9" s="31">
        <v>661123</v>
      </c>
      <c r="S9" s="15">
        <v>269577</v>
      </c>
      <c r="T9" s="15">
        <v>716970</v>
      </c>
      <c r="U9" s="16">
        <v>1647670</v>
      </c>
      <c r="V9" s="15">
        <v>19</v>
      </c>
      <c r="W9" s="16">
        <v>16</v>
      </c>
      <c r="X9" s="15">
        <v>7961</v>
      </c>
      <c r="Y9" s="16">
        <v>0</v>
      </c>
      <c r="Z9" s="31">
        <v>696613</v>
      </c>
      <c r="AA9" s="15">
        <v>270605</v>
      </c>
      <c r="AB9" s="15">
        <v>717762</v>
      </c>
      <c r="AC9" s="16">
        <v>1684980</v>
      </c>
      <c r="AD9" s="15">
        <v>35</v>
      </c>
      <c r="AE9" s="16">
        <v>42</v>
      </c>
      <c r="AF9" s="15">
        <v>8056</v>
      </c>
      <c r="AG9" s="16">
        <v>0</v>
      </c>
      <c r="AH9" s="31">
        <v>0</v>
      </c>
      <c r="AI9" s="15">
        <v>0</v>
      </c>
      <c r="AJ9" s="15">
        <v>0</v>
      </c>
      <c r="AK9" s="16">
        <v>0</v>
      </c>
      <c r="AL9" s="15">
        <v>0</v>
      </c>
      <c r="AM9" s="16">
        <v>0</v>
      </c>
      <c r="AN9" s="15"/>
      <c r="AO9" s="16"/>
      <c r="AP9" s="31">
        <v>0</v>
      </c>
      <c r="AQ9" s="15">
        <v>0</v>
      </c>
      <c r="AR9" s="15">
        <v>0</v>
      </c>
      <c r="AS9" s="16">
        <v>0</v>
      </c>
      <c r="AT9" s="15">
        <v>0</v>
      </c>
      <c r="AU9" s="16">
        <v>0</v>
      </c>
      <c r="AV9" s="15"/>
      <c r="AW9" s="16"/>
      <c r="AX9" s="31">
        <v>0</v>
      </c>
      <c r="AY9" s="15">
        <v>0</v>
      </c>
      <c r="AZ9" s="15">
        <v>0</v>
      </c>
      <c r="BA9" s="16">
        <v>0</v>
      </c>
      <c r="BB9" s="15">
        <v>0</v>
      </c>
      <c r="BC9" s="16">
        <v>0</v>
      </c>
      <c r="BD9" s="15"/>
      <c r="BE9" s="16"/>
      <c r="BF9" s="31">
        <v>0</v>
      </c>
      <c r="BG9" s="15">
        <v>0</v>
      </c>
      <c r="BH9" s="15">
        <v>0</v>
      </c>
      <c r="BI9" s="16">
        <v>0</v>
      </c>
      <c r="BJ9" s="15">
        <v>0</v>
      </c>
      <c r="BK9" s="16">
        <v>0</v>
      </c>
      <c r="BL9" s="15"/>
      <c r="BM9" s="16"/>
      <c r="BN9" s="31">
        <v>0</v>
      </c>
      <c r="BO9" s="15">
        <v>0</v>
      </c>
      <c r="BP9" s="15">
        <v>0</v>
      </c>
      <c r="BQ9" s="16">
        <v>0</v>
      </c>
      <c r="BR9" s="15">
        <v>0</v>
      </c>
      <c r="BS9" s="16">
        <v>0</v>
      </c>
      <c r="BT9" s="15"/>
      <c r="BU9" s="16"/>
      <c r="BV9" s="31">
        <v>0</v>
      </c>
      <c r="BW9" s="15">
        <v>0</v>
      </c>
      <c r="BX9" s="15">
        <v>0</v>
      </c>
      <c r="BY9" s="16">
        <v>0</v>
      </c>
      <c r="BZ9" s="15">
        <v>0</v>
      </c>
      <c r="CA9" s="16">
        <v>0</v>
      </c>
      <c r="CB9" s="15"/>
      <c r="CC9" s="16"/>
      <c r="CD9" s="31">
        <v>0</v>
      </c>
      <c r="CE9" s="15">
        <v>0</v>
      </c>
      <c r="CF9" s="15">
        <v>0</v>
      </c>
      <c r="CG9" s="16">
        <v>0</v>
      </c>
      <c r="CH9" s="15">
        <v>0</v>
      </c>
      <c r="CI9" s="16">
        <v>0</v>
      </c>
      <c r="CJ9" s="15"/>
      <c r="CK9" s="16"/>
      <c r="CL9" s="31">
        <v>0</v>
      </c>
      <c r="CM9" s="15">
        <v>0</v>
      </c>
      <c r="CN9" s="15">
        <v>0</v>
      </c>
      <c r="CO9" s="16">
        <v>0</v>
      </c>
      <c r="CP9" s="15">
        <v>0</v>
      </c>
      <c r="CQ9" s="16">
        <v>0</v>
      </c>
      <c r="CR9" s="15"/>
      <c r="CS9" s="16"/>
      <c r="CT9" s="31">
        <v>2691488</v>
      </c>
      <c r="CU9" s="15">
        <v>1185380</v>
      </c>
      <c r="CV9" s="15">
        <v>2931781</v>
      </c>
      <c r="CW9" s="16">
        <v>6808649</v>
      </c>
      <c r="CX9" s="15">
        <v>116</v>
      </c>
      <c r="CY9" s="16">
        <v>90</v>
      </c>
      <c r="CZ9" s="15">
        <v>31747</v>
      </c>
      <c r="DA9" s="16">
        <v>0</v>
      </c>
    </row>
    <row r="10" spans="1:105" ht="12.75" customHeight="1">
      <c r="A10" s="18" t="s">
        <v>64</v>
      </c>
      <c r="B10" s="31">
        <v>6911547</v>
      </c>
      <c r="C10" s="15">
        <v>0</v>
      </c>
      <c r="D10" s="15">
        <v>0</v>
      </c>
      <c r="E10" s="16">
        <v>6911547</v>
      </c>
      <c r="F10" s="15">
        <v>32986</v>
      </c>
      <c r="G10" s="16">
        <v>0</v>
      </c>
      <c r="H10" s="15">
        <v>28381</v>
      </c>
      <c r="I10" s="16">
        <v>2414</v>
      </c>
      <c r="J10" s="31">
        <v>6676580</v>
      </c>
      <c r="K10" s="15">
        <v>0</v>
      </c>
      <c r="L10" s="15">
        <v>0</v>
      </c>
      <c r="M10" s="16">
        <v>6676580</v>
      </c>
      <c r="N10" s="15">
        <v>33522</v>
      </c>
      <c r="O10" s="16">
        <v>0</v>
      </c>
      <c r="P10" s="15">
        <v>27120</v>
      </c>
      <c r="Q10" s="16">
        <v>1194</v>
      </c>
      <c r="R10" s="31">
        <v>6760940</v>
      </c>
      <c r="S10" s="15">
        <v>0</v>
      </c>
      <c r="T10" s="15">
        <v>0</v>
      </c>
      <c r="U10" s="16">
        <v>6760940</v>
      </c>
      <c r="V10" s="15">
        <v>33168</v>
      </c>
      <c r="W10" s="16">
        <v>0</v>
      </c>
      <c r="X10" s="15">
        <v>27570</v>
      </c>
      <c r="Y10" s="16">
        <v>1720</v>
      </c>
      <c r="Z10" s="31">
        <v>7299131</v>
      </c>
      <c r="AA10" s="15">
        <v>0</v>
      </c>
      <c r="AB10" s="15">
        <v>0</v>
      </c>
      <c r="AC10" s="16">
        <v>7299131</v>
      </c>
      <c r="AD10" s="15">
        <v>33070</v>
      </c>
      <c r="AE10" s="16">
        <v>0</v>
      </c>
      <c r="AF10" s="15">
        <v>30061</v>
      </c>
      <c r="AG10" s="16">
        <v>3717</v>
      </c>
      <c r="AH10" s="31">
        <v>0</v>
      </c>
      <c r="AI10" s="15">
        <v>0</v>
      </c>
      <c r="AJ10" s="15">
        <v>0</v>
      </c>
      <c r="AK10" s="16">
        <v>0</v>
      </c>
      <c r="AL10" s="15">
        <v>0</v>
      </c>
      <c r="AM10" s="16">
        <v>0</v>
      </c>
      <c r="AN10" s="15">
        <v>0</v>
      </c>
      <c r="AO10" s="16">
        <v>0</v>
      </c>
      <c r="AP10" s="31">
        <v>0</v>
      </c>
      <c r="AQ10" s="15">
        <v>0</v>
      </c>
      <c r="AR10" s="15">
        <v>0</v>
      </c>
      <c r="AS10" s="16">
        <v>0</v>
      </c>
      <c r="AT10" s="15">
        <v>0</v>
      </c>
      <c r="AU10" s="16">
        <v>0</v>
      </c>
      <c r="AV10" s="15">
        <v>0</v>
      </c>
      <c r="AW10" s="16">
        <v>0</v>
      </c>
      <c r="AX10" s="31">
        <v>0</v>
      </c>
      <c r="AY10" s="15">
        <v>0</v>
      </c>
      <c r="AZ10" s="15">
        <v>0</v>
      </c>
      <c r="BA10" s="16">
        <v>0</v>
      </c>
      <c r="BB10" s="15">
        <v>0</v>
      </c>
      <c r="BC10" s="16">
        <v>0</v>
      </c>
      <c r="BD10" s="15">
        <v>0</v>
      </c>
      <c r="BE10" s="16">
        <v>0</v>
      </c>
      <c r="BF10" s="31">
        <v>0</v>
      </c>
      <c r="BG10" s="15">
        <v>0</v>
      </c>
      <c r="BH10" s="15">
        <v>0</v>
      </c>
      <c r="BI10" s="16">
        <v>0</v>
      </c>
      <c r="BJ10" s="15">
        <v>0</v>
      </c>
      <c r="BK10" s="16">
        <v>0</v>
      </c>
      <c r="BL10" s="15">
        <v>0</v>
      </c>
      <c r="BM10" s="16">
        <v>0</v>
      </c>
      <c r="BN10" s="31">
        <v>0</v>
      </c>
      <c r="BO10" s="15">
        <v>0</v>
      </c>
      <c r="BP10" s="15">
        <v>0</v>
      </c>
      <c r="BQ10" s="16">
        <v>0</v>
      </c>
      <c r="BR10" s="15">
        <v>0</v>
      </c>
      <c r="BS10" s="16">
        <v>0</v>
      </c>
      <c r="BT10" s="15">
        <v>0</v>
      </c>
      <c r="BU10" s="16">
        <v>0</v>
      </c>
      <c r="BV10" s="31">
        <v>0</v>
      </c>
      <c r="BW10" s="15">
        <v>0</v>
      </c>
      <c r="BX10" s="15">
        <v>0</v>
      </c>
      <c r="BY10" s="16">
        <v>0</v>
      </c>
      <c r="BZ10" s="15">
        <v>0</v>
      </c>
      <c r="CA10" s="16">
        <v>0</v>
      </c>
      <c r="CB10" s="15">
        <v>0</v>
      </c>
      <c r="CC10" s="16">
        <v>0</v>
      </c>
      <c r="CD10" s="31">
        <v>0</v>
      </c>
      <c r="CE10" s="15">
        <v>0</v>
      </c>
      <c r="CF10" s="15">
        <v>0</v>
      </c>
      <c r="CG10" s="16">
        <v>0</v>
      </c>
      <c r="CH10" s="15">
        <v>0</v>
      </c>
      <c r="CI10" s="16">
        <v>0</v>
      </c>
      <c r="CJ10" s="15">
        <v>0</v>
      </c>
      <c r="CK10" s="16">
        <v>0</v>
      </c>
      <c r="CL10" s="31">
        <v>0</v>
      </c>
      <c r="CM10" s="15">
        <v>0</v>
      </c>
      <c r="CN10" s="15">
        <v>0</v>
      </c>
      <c r="CO10" s="16">
        <v>0</v>
      </c>
      <c r="CP10" s="15">
        <v>0</v>
      </c>
      <c r="CQ10" s="16">
        <v>0</v>
      </c>
      <c r="CR10" s="15">
        <v>0</v>
      </c>
      <c r="CS10" s="16">
        <v>0</v>
      </c>
      <c r="CT10" s="31">
        <v>27648198</v>
      </c>
      <c r="CU10" s="15">
        <v>0</v>
      </c>
      <c r="CV10" s="15">
        <v>0</v>
      </c>
      <c r="CW10" s="16">
        <v>27648198</v>
      </c>
      <c r="CX10" s="15">
        <v>132746</v>
      </c>
      <c r="CY10" s="16">
        <v>0</v>
      </c>
      <c r="CZ10" s="15">
        <v>113132</v>
      </c>
      <c r="DA10" s="16">
        <v>9045</v>
      </c>
    </row>
    <row r="11" spans="1:105" ht="12.75">
      <c r="A11" s="18" t="s">
        <v>49</v>
      </c>
      <c r="B11" s="31">
        <v>375019</v>
      </c>
      <c r="C11" s="15">
        <v>0</v>
      </c>
      <c r="D11" s="15">
        <v>0</v>
      </c>
      <c r="E11" s="16">
        <v>375019</v>
      </c>
      <c r="F11" s="15">
        <v>0</v>
      </c>
      <c r="G11" s="16">
        <v>0</v>
      </c>
      <c r="H11" s="15">
        <v>2514</v>
      </c>
      <c r="I11" s="16">
        <v>0</v>
      </c>
      <c r="J11" s="31">
        <v>347727</v>
      </c>
      <c r="K11" s="15">
        <v>0</v>
      </c>
      <c r="L11" s="15">
        <v>0</v>
      </c>
      <c r="M11" s="16">
        <v>347727</v>
      </c>
      <c r="N11" s="15">
        <v>0</v>
      </c>
      <c r="O11" s="16">
        <v>0</v>
      </c>
      <c r="P11" s="15">
        <v>2679</v>
      </c>
      <c r="Q11" s="16">
        <v>0</v>
      </c>
      <c r="R11" s="31">
        <v>365589</v>
      </c>
      <c r="S11" s="15">
        <v>0</v>
      </c>
      <c r="T11" s="15">
        <v>0</v>
      </c>
      <c r="U11" s="16">
        <v>365589</v>
      </c>
      <c r="V11" s="15">
        <v>0</v>
      </c>
      <c r="W11" s="16">
        <v>0</v>
      </c>
      <c r="X11" s="15">
        <v>2571</v>
      </c>
      <c r="Y11" s="16">
        <v>0</v>
      </c>
      <c r="Z11" s="31">
        <v>414582</v>
      </c>
      <c r="AA11" s="15">
        <v>0</v>
      </c>
      <c r="AB11" s="15">
        <v>0</v>
      </c>
      <c r="AC11" s="16">
        <v>414582</v>
      </c>
      <c r="AD11" s="15">
        <v>0</v>
      </c>
      <c r="AE11" s="16">
        <v>0</v>
      </c>
      <c r="AF11" s="15">
        <v>2852</v>
      </c>
      <c r="AG11" s="16">
        <v>0</v>
      </c>
      <c r="AH11" s="31">
        <v>0</v>
      </c>
      <c r="AI11" s="15">
        <v>0</v>
      </c>
      <c r="AJ11" s="15">
        <v>0</v>
      </c>
      <c r="AK11" s="16">
        <v>0</v>
      </c>
      <c r="AL11" s="15">
        <v>0</v>
      </c>
      <c r="AM11" s="16">
        <v>0</v>
      </c>
      <c r="AN11" s="15"/>
      <c r="AO11" s="16"/>
      <c r="AP11" s="31">
        <v>0</v>
      </c>
      <c r="AQ11" s="15">
        <v>0</v>
      </c>
      <c r="AR11" s="15">
        <v>0</v>
      </c>
      <c r="AS11" s="16">
        <v>0</v>
      </c>
      <c r="AT11" s="15">
        <v>0</v>
      </c>
      <c r="AU11" s="16">
        <v>0</v>
      </c>
      <c r="AV11" s="15"/>
      <c r="AW11" s="16"/>
      <c r="AX11" s="31">
        <v>0</v>
      </c>
      <c r="AY11" s="15">
        <v>0</v>
      </c>
      <c r="AZ11" s="15">
        <v>0</v>
      </c>
      <c r="BA11" s="16">
        <v>0</v>
      </c>
      <c r="BB11" s="15">
        <v>0</v>
      </c>
      <c r="BC11" s="16">
        <v>0</v>
      </c>
      <c r="BD11" s="15"/>
      <c r="BE11" s="16"/>
      <c r="BF11" s="31">
        <v>0</v>
      </c>
      <c r="BG11" s="15">
        <v>0</v>
      </c>
      <c r="BH11" s="15">
        <v>0</v>
      </c>
      <c r="BI11" s="16">
        <v>0</v>
      </c>
      <c r="BJ11" s="15">
        <v>0</v>
      </c>
      <c r="BK11" s="16">
        <v>0</v>
      </c>
      <c r="BL11" s="15"/>
      <c r="BM11" s="16"/>
      <c r="BN11" s="31">
        <v>0</v>
      </c>
      <c r="BO11" s="15">
        <v>0</v>
      </c>
      <c r="BP11" s="15">
        <v>0</v>
      </c>
      <c r="BQ11" s="16">
        <v>0</v>
      </c>
      <c r="BR11" s="15">
        <v>0</v>
      </c>
      <c r="BS11" s="16">
        <v>0</v>
      </c>
      <c r="BT11" s="15"/>
      <c r="BU11" s="16"/>
      <c r="BV11" s="31">
        <v>0</v>
      </c>
      <c r="BW11" s="15">
        <v>0</v>
      </c>
      <c r="BX11" s="15">
        <v>0</v>
      </c>
      <c r="BY11" s="16">
        <v>0</v>
      </c>
      <c r="BZ11" s="15">
        <v>0</v>
      </c>
      <c r="CA11" s="16">
        <v>0</v>
      </c>
      <c r="CB11" s="15"/>
      <c r="CC11" s="16"/>
      <c r="CD11" s="31">
        <v>0</v>
      </c>
      <c r="CE11" s="15">
        <v>0</v>
      </c>
      <c r="CF11" s="15">
        <v>0</v>
      </c>
      <c r="CG11" s="16">
        <v>0</v>
      </c>
      <c r="CH11" s="15">
        <v>0</v>
      </c>
      <c r="CI11" s="16">
        <v>0</v>
      </c>
      <c r="CJ11" s="15"/>
      <c r="CK11" s="16"/>
      <c r="CL11" s="31">
        <v>0</v>
      </c>
      <c r="CM11" s="15">
        <v>0</v>
      </c>
      <c r="CN11" s="15">
        <v>0</v>
      </c>
      <c r="CO11" s="16">
        <v>0</v>
      </c>
      <c r="CP11" s="15">
        <v>0</v>
      </c>
      <c r="CQ11" s="16">
        <v>0</v>
      </c>
      <c r="CR11" s="15"/>
      <c r="CS11" s="16"/>
      <c r="CT11" s="31">
        <v>1502917</v>
      </c>
      <c r="CU11" s="15">
        <v>0</v>
      </c>
      <c r="CV11" s="15">
        <v>0</v>
      </c>
      <c r="CW11" s="16">
        <v>1502917</v>
      </c>
      <c r="CX11" s="15">
        <v>0</v>
      </c>
      <c r="CY11" s="16">
        <v>0</v>
      </c>
      <c r="CZ11" s="15">
        <v>10616</v>
      </c>
      <c r="DA11" s="16">
        <v>0</v>
      </c>
    </row>
    <row r="12" spans="1:105" ht="12.75">
      <c r="A12" s="18" t="s">
        <v>50</v>
      </c>
      <c r="B12" s="31">
        <v>2280999</v>
      </c>
      <c r="C12" s="15">
        <v>0</v>
      </c>
      <c r="D12" s="15">
        <v>0</v>
      </c>
      <c r="E12" s="16">
        <v>2280999</v>
      </c>
      <c r="F12" s="15">
        <v>6086</v>
      </c>
      <c r="G12" s="16">
        <v>0</v>
      </c>
      <c r="H12" s="15">
        <v>5612</v>
      </c>
      <c r="I12" s="16">
        <v>2521</v>
      </c>
      <c r="J12" s="31">
        <v>2080236</v>
      </c>
      <c r="K12" s="15">
        <v>0</v>
      </c>
      <c r="L12" s="15">
        <v>0</v>
      </c>
      <c r="M12" s="16">
        <v>2080236</v>
      </c>
      <c r="N12" s="15">
        <v>6086</v>
      </c>
      <c r="O12" s="16">
        <v>0</v>
      </c>
      <c r="P12" s="15">
        <v>5430</v>
      </c>
      <c r="Q12" s="16">
        <v>2609</v>
      </c>
      <c r="R12" s="31">
        <v>2173431</v>
      </c>
      <c r="S12" s="15">
        <v>0</v>
      </c>
      <c r="T12" s="15">
        <v>0</v>
      </c>
      <c r="U12" s="16">
        <v>2173431</v>
      </c>
      <c r="V12" s="15">
        <v>6120</v>
      </c>
      <c r="W12" s="16">
        <v>0</v>
      </c>
      <c r="X12" s="15">
        <v>5560</v>
      </c>
      <c r="Y12" s="16">
        <v>2608</v>
      </c>
      <c r="Z12" s="31">
        <v>2337769</v>
      </c>
      <c r="AA12" s="15">
        <v>0</v>
      </c>
      <c r="AB12" s="15">
        <v>0</v>
      </c>
      <c r="AC12" s="16">
        <v>2337769</v>
      </c>
      <c r="AD12" s="15">
        <v>6086</v>
      </c>
      <c r="AE12" s="16">
        <v>0</v>
      </c>
      <c r="AF12" s="15">
        <v>5597</v>
      </c>
      <c r="AG12" s="16">
        <v>2598</v>
      </c>
      <c r="AH12" s="31">
        <v>0</v>
      </c>
      <c r="AI12" s="15">
        <v>0</v>
      </c>
      <c r="AJ12" s="15">
        <v>0</v>
      </c>
      <c r="AK12" s="16">
        <v>0</v>
      </c>
      <c r="AL12" s="15">
        <v>0</v>
      </c>
      <c r="AM12" s="16">
        <v>0</v>
      </c>
      <c r="AN12" s="15"/>
      <c r="AO12" s="16"/>
      <c r="AP12" s="31">
        <v>0</v>
      </c>
      <c r="AQ12" s="15">
        <v>0</v>
      </c>
      <c r="AR12" s="15">
        <v>0</v>
      </c>
      <c r="AS12" s="16">
        <v>0</v>
      </c>
      <c r="AT12" s="15">
        <v>0</v>
      </c>
      <c r="AU12" s="16">
        <v>0</v>
      </c>
      <c r="AV12" s="15"/>
      <c r="AW12" s="16"/>
      <c r="AX12" s="31">
        <v>0</v>
      </c>
      <c r="AY12" s="15">
        <v>0</v>
      </c>
      <c r="AZ12" s="15">
        <v>0</v>
      </c>
      <c r="BA12" s="16">
        <v>0</v>
      </c>
      <c r="BB12" s="15">
        <v>0</v>
      </c>
      <c r="BC12" s="16">
        <v>0</v>
      </c>
      <c r="BD12" s="15"/>
      <c r="BE12" s="16"/>
      <c r="BF12" s="31">
        <v>0</v>
      </c>
      <c r="BG12" s="15">
        <v>0</v>
      </c>
      <c r="BH12" s="15">
        <v>0</v>
      </c>
      <c r="BI12" s="16">
        <v>0</v>
      </c>
      <c r="BJ12" s="15">
        <v>0</v>
      </c>
      <c r="BK12" s="16">
        <v>0</v>
      </c>
      <c r="BL12" s="15"/>
      <c r="BM12" s="16"/>
      <c r="BN12" s="31">
        <v>0</v>
      </c>
      <c r="BO12" s="15">
        <v>0</v>
      </c>
      <c r="BP12" s="15">
        <v>0</v>
      </c>
      <c r="BQ12" s="16">
        <v>0</v>
      </c>
      <c r="BR12" s="15">
        <v>0</v>
      </c>
      <c r="BS12" s="16">
        <v>0</v>
      </c>
      <c r="BT12" s="15"/>
      <c r="BU12" s="16"/>
      <c r="BV12" s="31">
        <v>0</v>
      </c>
      <c r="BW12" s="15">
        <v>0</v>
      </c>
      <c r="BX12" s="15">
        <v>0</v>
      </c>
      <c r="BY12" s="16">
        <v>0</v>
      </c>
      <c r="BZ12" s="15">
        <v>0</v>
      </c>
      <c r="CA12" s="16">
        <v>0</v>
      </c>
      <c r="CB12" s="15"/>
      <c r="CC12" s="16"/>
      <c r="CD12" s="31">
        <v>0</v>
      </c>
      <c r="CE12" s="15">
        <v>0</v>
      </c>
      <c r="CF12" s="15">
        <v>0</v>
      </c>
      <c r="CG12" s="16">
        <v>0</v>
      </c>
      <c r="CH12" s="15">
        <v>0</v>
      </c>
      <c r="CI12" s="16">
        <v>0</v>
      </c>
      <c r="CJ12" s="15"/>
      <c r="CK12" s="16"/>
      <c r="CL12" s="31">
        <v>0</v>
      </c>
      <c r="CM12" s="15">
        <v>0</v>
      </c>
      <c r="CN12" s="15">
        <v>0</v>
      </c>
      <c r="CO12" s="16">
        <v>0</v>
      </c>
      <c r="CP12" s="15">
        <v>0</v>
      </c>
      <c r="CQ12" s="16">
        <v>0</v>
      </c>
      <c r="CR12" s="15"/>
      <c r="CS12" s="16"/>
      <c r="CT12" s="31">
        <v>8872435</v>
      </c>
      <c r="CU12" s="15">
        <v>0</v>
      </c>
      <c r="CV12" s="15">
        <v>0</v>
      </c>
      <c r="CW12" s="16">
        <v>8872435</v>
      </c>
      <c r="CX12" s="15">
        <v>24378</v>
      </c>
      <c r="CY12" s="16">
        <v>0</v>
      </c>
      <c r="CZ12" s="15">
        <v>22199</v>
      </c>
      <c r="DA12" s="16">
        <v>10336</v>
      </c>
    </row>
    <row r="13" spans="1:105" ht="12.75">
      <c r="A13" s="18" t="s">
        <v>51</v>
      </c>
      <c r="B13" s="31">
        <v>80911</v>
      </c>
      <c r="C13" s="15">
        <v>0</v>
      </c>
      <c r="D13" s="15">
        <v>0</v>
      </c>
      <c r="E13" s="16">
        <v>80911</v>
      </c>
      <c r="F13" s="15">
        <v>0</v>
      </c>
      <c r="G13" s="16">
        <v>0</v>
      </c>
      <c r="H13" s="15">
        <v>0</v>
      </c>
      <c r="I13" s="16">
        <v>0</v>
      </c>
      <c r="J13" s="31">
        <v>82780</v>
      </c>
      <c r="K13" s="15">
        <v>0</v>
      </c>
      <c r="L13" s="15">
        <v>0</v>
      </c>
      <c r="M13" s="16">
        <v>82780</v>
      </c>
      <c r="N13" s="15">
        <v>0</v>
      </c>
      <c r="O13" s="16">
        <v>0</v>
      </c>
      <c r="P13" s="15">
        <v>0</v>
      </c>
      <c r="Q13" s="16">
        <v>0</v>
      </c>
      <c r="R13" s="31">
        <v>78209</v>
      </c>
      <c r="S13" s="15">
        <v>0</v>
      </c>
      <c r="T13" s="15">
        <v>0</v>
      </c>
      <c r="U13" s="16">
        <v>78209</v>
      </c>
      <c r="V13" s="15">
        <v>0</v>
      </c>
      <c r="W13" s="16">
        <v>0</v>
      </c>
      <c r="X13" s="15">
        <v>0</v>
      </c>
      <c r="Y13" s="16">
        <v>0</v>
      </c>
      <c r="Z13" s="31">
        <v>80547</v>
      </c>
      <c r="AA13" s="15">
        <v>0</v>
      </c>
      <c r="AB13" s="15">
        <v>0</v>
      </c>
      <c r="AC13" s="16">
        <v>80547</v>
      </c>
      <c r="AD13" s="15">
        <v>0</v>
      </c>
      <c r="AE13" s="16">
        <v>0</v>
      </c>
      <c r="AF13" s="15">
        <v>0</v>
      </c>
      <c r="AG13" s="16">
        <v>0</v>
      </c>
      <c r="AH13" s="31">
        <v>0</v>
      </c>
      <c r="AI13" s="15">
        <v>0</v>
      </c>
      <c r="AJ13" s="15">
        <v>0</v>
      </c>
      <c r="AK13" s="16">
        <v>0</v>
      </c>
      <c r="AL13" s="15">
        <v>0</v>
      </c>
      <c r="AM13" s="16">
        <v>0</v>
      </c>
      <c r="AN13" s="15"/>
      <c r="AO13" s="16"/>
      <c r="AP13" s="31">
        <v>0</v>
      </c>
      <c r="AQ13" s="15">
        <v>0</v>
      </c>
      <c r="AR13" s="15">
        <v>0</v>
      </c>
      <c r="AS13" s="16">
        <v>0</v>
      </c>
      <c r="AT13" s="15">
        <v>0</v>
      </c>
      <c r="AU13" s="16">
        <v>0</v>
      </c>
      <c r="AV13" s="15"/>
      <c r="AW13" s="16"/>
      <c r="AX13" s="31">
        <v>0</v>
      </c>
      <c r="AY13" s="15">
        <v>0</v>
      </c>
      <c r="AZ13" s="15">
        <v>0</v>
      </c>
      <c r="BA13" s="16">
        <v>0</v>
      </c>
      <c r="BB13" s="15">
        <v>0</v>
      </c>
      <c r="BC13" s="16">
        <v>0</v>
      </c>
      <c r="BD13" s="15"/>
      <c r="BE13" s="16"/>
      <c r="BF13" s="31">
        <v>0</v>
      </c>
      <c r="BG13" s="15">
        <v>0</v>
      </c>
      <c r="BH13" s="15">
        <v>0</v>
      </c>
      <c r="BI13" s="16">
        <v>0</v>
      </c>
      <c r="BJ13" s="15">
        <v>0</v>
      </c>
      <c r="BK13" s="16">
        <v>0</v>
      </c>
      <c r="BL13" s="15"/>
      <c r="BM13" s="16"/>
      <c r="BN13" s="31">
        <v>0</v>
      </c>
      <c r="BO13" s="15">
        <v>0</v>
      </c>
      <c r="BP13" s="15">
        <v>0</v>
      </c>
      <c r="BQ13" s="16">
        <v>0</v>
      </c>
      <c r="BR13" s="15">
        <v>0</v>
      </c>
      <c r="BS13" s="16">
        <v>0</v>
      </c>
      <c r="BT13" s="15"/>
      <c r="BU13" s="16"/>
      <c r="BV13" s="31">
        <v>0</v>
      </c>
      <c r="BW13" s="15">
        <v>0</v>
      </c>
      <c r="BX13" s="15">
        <v>0</v>
      </c>
      <c r="BY13" s="16">
        <v>0</v>
      </c>
      <c r="BZ13" s="15">
        <v>0</v>
      </c>
      <c r="CA13" s="16">
        <v>0</v>
      </c>
      <c r="CB13" s="15"/>
      <c r="CC13" s="16"/>
      <c r="CD13" s="31">
        <v>0</v>
      </c>
      <c r="CE13" s="15">
        <v>0</v>
      </c>
      <c r="CF13" s="15">
        <v>0</v>
      </c>
      <c r="CG13" s="16">
        <v>0</v>
      </c>
      <c r="CH13" s="15">
        <v>0</v>
      </c>
      <c r="CI13" s="16">
        <v>0</v>
      </c>
      <c r="CJ13" s="15"/>
      <c r="CK13" s="16"/>
      <c r="CL13" s="31">
        <v>0</v>
      </c>
      <c r="CM13" s="15">
        <v>0</v>
      </c>
      <c r="CN13" s="15">
        <v>0</v>
      </c>
      <c r="CO13" s="16">
        <v>0</v>
      </c>
      <c r="CP13" s="15">
        <v>0</v>
      </c>
      <c r="CQ13" s="16">
        <v>0</v>
      </c>
      <c r="CR13" s="15"/>
      <c r="CS13" s="16"/>
      <c r="CT13" s="31">
        <v>322447</v>
      </c>
      <c r="CU13" s="15">
        <v>0</v>
      </c>
      <c r="CV13" s="15">
        <v>0</v>
      </c>
      <c r="CW13" s="16">
        <v>322447</v>
      </c>
      <c r="CX13" s="15">
        <v>0</v>
      </c>
      <c r="CY13" s="16">
        <v>0</v>
      </c>
      <c r="CZ13" s="15">
        <v>0</v>
      </c>
      <c r="DA13" s="16">
        <v>0</v>
      </c>
    </row>
    <row r="14" spans="1:105" ht="12.75">
      <c r="A14" s="18" t="s">
        <v>52</v>
      </c>
      <c r="B14" s="31">
        <v>14078259</v>
      </c>
      <c r="C14" s="15">
        <v>0</v>
      </c>
      <c r="D14" s="15">
        <v>0</v>
      </c>
      <c r="E14" s="16">
        <v>14078259</v>
      </c>
      <c r="F14" s="15">
        <v>39934</v>
      </c>
      <c r="G14" s="16">
        <v>0</v>
      </c>
      <c r="H14" s="15">
        <v>28859</v>
      </c>
      <c r="I14" s="16">
        <v>0</v>
      </c>
      <c r="J14" s="31">
        <v>12814717</v>
      </c>
      <c r="K14" s="15">
        <v>0</v>
      </c>
      <c r="L14" s="15">
        <v>0</v>
      </c>
      <c r="M14" s="16">
        <v>12814717</v>
      </c>
      <c r="N14" s="15">
        <v>39162</v>
      </c>
      <c r="O14" s="16">
        <v>0</v>
      </c>
      <c r="P14" s="15">
        <v>28567</v>
      </c>
      <c r="Q14" s="16">
        <v>0</v>
      </c>
      <c r="R14" s="31">
        <v>13220896</v>
      </c>
      <c r="S14" s="15">
        <v>0</v>
      </c>
      <c r="T14" s="15">
        <v>0</v>
      </c>
      <c r="U14" s="16">
        <v>13220896</v>
      </c>
      <c r="V14" s="15">
        <v>40208</v>
      </c>
      <c r="W14" s="16">
        <v>0</v>
      </c>
      <c r="X14" s="15">
        <v>29257</v>
      </c>
      <c r="Y14" s="16">
        <v>0</v>
      </c>
      <c r="Z14" s="31">
        <v>14209767</v>
      </c>
      <c r="AA14" s="15">
        <v>190520</v>
      </c>
      <c r="AB14" s="15">
        <v>0</v>
      </c>
      <c r="AC14" s="16">
        <v>14209767</v>
      </c>
      <c r="AD14" s="15">
        <v>231404</v>
      </c>
      <c r="AE14" s="16">
        <v>0</v>
      </c>
      <c r="AF14" s="15">
        <v>51329</v>
      </c>
      <c r="AG14" s="16">
        <v>0</v>
      </c>
      <c r="AH14" s="31">
        <v>0</v>
      </c>
      <c r="AI14" s="15">
        <v>0</v>
      </c>
      <c r="AJ14" s="15">
        <v>0</v>
      </c>
      <c r="AK14" s="16">
        <v>0</v>
      </c>
      <c r="AL14" s="15">
        <v>0</v>
      </c>
      <c r="AM14" s="16">
        <v>0</v>
      </c>
      <c r="AN14" s="15"/>
      <c r="AO14" s="16"/>
      <c r="AP14" s="31">
        <v>0</v>
      </c>
      <c r="AQ14" s="15">
        <v>0</v>
      </c>
      <c r="AR14" s="15">
        <v>0</v>
      </c>
      <c r="AS14" s="16">
        <v>0</v>
      </c>
      <c r="AT14" s="15">
        <v>0</v>
      </c>
      <c r="AU14" s="16">
        <v>0</v>
      </c>
      <c r="AV14" s="15"/>
      <c r="AW14" s="16"/>
      <c r="AX14" s="31">
        <v>0</v>
      </c>
      <c r="AY14" s="15">
        <v>0</v>
      </c>
      <c r="AZ14" s="15">
        <v>0</v>
      </c>
      <c r="BA14" s="16">
        <v>0</v>
      </c>
      <c r="BB14" s="15">
        <v>0</v>
      </c>
      <c r="BC14" s="16">
        <v>0</v>
      </c>
      <c r="BD14" s="15"/>
      <c r="BE14" s="16"/>
      <c r="BF14" s="31">
        <v>0</v>
      </c>
      <c r="BG14" s="15">
        <v>0</v>
      </c>
      <c r="BH14" s="15">
        <v>0</v>
      </c>
      <c r="BI14" s="16">
        <v>0</v>
      </c>
      <c r="BJ14" s="15">
        <v>0</v>
      </c>
      <c r="BK14" s="16">
        <v>0</v>
      </c>
      <c r="BL14" s="15"/>
      <c r="BM14" s="16"/>
      <c r="BN14" s="31">
        <v>0</v>
      </c>
      <c r="BO14" s="15">
        <v>0</v>
      </c>
      <c r="BP14" s="15">
        <v>0</v>
      </c>
      <c r="BQ14" s="16">
        <v>0</v>
      </c>
      <c r="BR14" s="15">
        <v>0</v>
      </c>
      <c r="BS14" s="16">
        <v>0</v>
      </c>
      <c r="BT14" s="15"/>
      <c r="BU14" s="16"/>
      <c r="BV14" s="31">
        <v>0</v>
      </c>
      <c r="BW14" s="15">
        <v>0</v>
      </c>
      <c r="BX14" s="15">
        <v>0</v>
      </c>
      <c r="BY14" s="16">
        <v>0</v>
      </c>
      <c r="BZ14" s="15">
        <v>0</v>
      </c>
      <c r="CA14" s="16">
        <v>0</v>
      </c>
      <c r="CB14" s="15"/>
      <c r="CC14" s="16"/>
      <c r="CD14" s="31">
        <v>0</v>
      </c>
      <c r="CE14" s="15">
        <v>0</v>
      </c>
      <c r="CF14" s="15">
        <v>0</v>
      </c>
      <c r="CG14" s="16">
        <v>0</v>
      </c>
      <c r="CH14" s="15">
        <v>0</v>
      </c>
      <c r="CI14" s="16">
        <v>0</v>
      </c>
      <c r="CJ14" s="15"/>
      <c r="CK14" s="16"/>
      <c r="CL14" s="31">
        <v>0</v>
      </c>
      <c r="CM14" s="15">
        <v>0</v>
      </c>
      <c r="CN14" s="15">
        <v>0</v>
      </c>
      <c r="CO14" s="16">
        <v>0</v>
      </c>
      <c r="CP14" s="15">
        <v>0</v>
      </c>
      <c r="CQ14" s="16">
        <v>0</v>
      </c>
      <c r="CR14" s="15"/>
      <c r="CS14" s="16"/>
      <c r="CT14" s="31">
        <v>54323639</v>
      </c>
      <c r="CU14" s="15">
        <v>190520</v>
      </c>
      <c r="CV14" s="15">
        <v>0</v>
      </c>
      <c r="CW14" s="16">
        <v>54323639</v>
      </c>
      <c r="CX14" s="15">
        <v>350708</v>
      </c>
      <c r="CY14" s="16">
        <v>0</v>
      </c>
      <c r="CZ14" s="15">
        <v>138012</v>
      </c>
      <c r="DA14" s="16">
        <v>0</v>
      </c>
    </row>
    <row r="15" spans="1:105" ht="12.75">
      <c r="A15" s="18" t="s">
        <v>60</v>
      </c>
      <c r="B15" s="31">
        <v>3440166</v>
      </c>
      <c r="C15" s="15">
        <v>0</v>
      </c>
      <c r="D15" s="15">
        <v>3604634</v>
      </c>
      <c r="E15" s="16">
        <v>7044800</v>
      </c>
      <c r="F15" s="15">
        <v>0</v>
      </c>
      <c r="G15" s="16">
        <v>0</v>
      </c>
      <c r="H15" s="15">
        <v>0</v>
      </c>
      <c r="I15" s="16">
        <v>0</v>
      </c>
      <c r="J15" s="31">
        <v>1480173</v>
      </c>
      <c r="K15" s="15">
        <v>0</v>
      </c>
      <c r="L15" s="15">
        <v>2126133</v>
      </c>
      <c r="M15" s="16">
        <v>3606306</v>
      </c>
      <c r="N15" s="15">
        <v>0</v>
      </c>
      <c r="O15" s="16">
        <v>0</v>
      </c>
      <c r="P15" s="15">
        <v>0</v>
      </c>
      <c r="Q15" s="16">
        <v>0</v>
      </c>
      <c r="R15" s="31">
        <v>418995</v>
      </c>
      <c r="S15" s="15">
        <v>0</v>
      </c>
      <c r="T15" s="15">
        <v>871729</v>
      </c>
      <c r="U15" s="16">
        <v>1290724</v>
      </c>
      <c r="V15" s="15">
        <v>0</v>
      </c>
      <c r="W15" s="16">
        <v>0</v>
      </c>
      <c r="X15" s="15">
        <v>0</v>
      </c>
      <c r="Y15" s="16">
        <v>0</v>
      </c>
      <c r="Z15" s="31">
        <v>40308</v>
      </c>
      <c r="AA15" s="15">
        <v>0</v>
      </c>
      <c r="AB15" s="15">
        <v>36951</v>
      </c>
      <c r="AC15" s="16">
        <v>77259</v>
      </c>
      <c r="AD15" s="15">
        <v>0</v>
      </c>
      <c r="AE15" s="16">
        <v>0</v>
      </c>
      <c r="AF15" s="15">
        <v>0</v>
      </c>
      <c r="AG15" s="16">
        <v>0</v>
      </c>
      <c r="AH15" s="31">
        <v>0</v>
      </c>
      <c r="AI15" s="15">
        <v>0</v>
      </c>
      <c r="AJ15" s="15">
        <v>0</v>
      </c>
      <c r="AK15" s="16">
        <v>0</v>
      </c>
      <c r="AL15" s="15">
        <v>0</v>
      </c>
      <c r="AM15" s="16">
        <v>0</v>
      </c>
      <c r="AN15" s="15"/>
      <c r="AO15" s="16"/>
      <c r="AP15" s="31">
        <v>0</v>
      </c>
      <c r="AQ15" s="15">
        <v>0</v>
      </c>
      <c r="AR15" s="15">
        <v>0</v>
      </c>
      <c r="AS15" s="16">
        <v>0</v>
      </c>
      <c r="AT15" s="15">
        <v>0</v>
      </c>
      <c r="AU15" s="16">
        <v>0</v>
      </c>
      <c r="AV15" s="15"/>
      <c r="AW15" s="16"/>
      <c r="AX15" s="31">
        <v>0</v>
      </c>
      <c r="AY15" s="15">
        <v>0</v>
      </c>
      <c r="AZ15" s="15">
        <v>0</v>
      </c>
      <c r="BA15" s="16">
        <v>0</v>
      </c>
      <c r="BB15" s="15">
        <v>0</v>
      </c>
      <c r="BC15" s="16">
        <v>0</v>
      </c>
      <c r="BD15" s="15"/>
      <c r="BE15" s="16"/>
      <c r="BF15" s="31">
        <v>0</v>
      </c>
      <c r="BG15" s="15">
        <v>0</v>
      </c>
      <c r="BH15" s="15">
        <v>0</v>
      </c>
      <c r="BI15" s="16">
        <v>0</v>
      </c>
      <c r="BJ15" s="15">
        <v>0</v>
      </c>
      <c r="BK15" s="16">
        <v>0</v>
      </c>
      <c r="BL15" s="15"/>
      <c r="BM15" s="16"/>
      <c r="BN15" s="31">
        <v>0</v>
      </c>
      <c r="BO15" s="15">
        <v>0</v>
      </c>
      <c r="BP15" s="15">
        <v>0</v>
      </c>
      <c r="BQ15" s="16">
        <v>0</v>
      </c>
      <c r="BR15" s="15">
        <v>0</v>
      </c>
      <c r="BS15" s="16">
        <v>0</v>
      </c>
      <c r="BT15" s="15"/>
      <c r="BU15" s="16"/>
      <c r="BV15" s="31">
        <v>0</v>
      </c>
      <c r="BW15" s="15">
        <v>0</v>
      </c>
      <c r="BX15" s="15">
        <v>0</v>
      </c>
      <c r="BY15" s="16">
        <v>0</v>
      </c>
      <c r="BZ15" s="15">
        <v>0</v>
      </c>
      <c r="CA15" s="16">
        <v>0</v>
      </c>
      <c r="CB15" s="15"/>
      <c r="CC15" s="16"/>
      <c r="CD15" s="31">
        <v>0</v>
      </c>
      <c r="CE15" s="15">
        <v>0</v>
      </c>
      <c r="CF15" s="15">
        <v>0</v>
      </c>
      <c r="CG15" s="16">
        <v>0</v>
      </c>
      <c r="CH15" s="15">
        <v>0</v>
      </c>
      <c r="CI15" s="16">
        <v>0</v>
      </c>
      <c r="CJ15" s="15"/>
      <c r="CK15" s="16"/>
      <c r="CL15" s="31">
        <v>0</v>
      </c>
      <c r="CM15" s="15">
        <v>0</v>
      </c>
      <c r="CN15" s="15">
        <v>0</v>
      </c>
      <c r="CO15" s="16">
        <v>0</v>
      </c>
      <c r="CP15" s="15">
        <v>0</v>
      </c>
      <c r="CQ15" s="16">
        <v>0</v>
      </c>
      <c r="CR15" s="15"/>
      <c r="CS15" s="16"/>
      <c r="CT15" s="31">
        <v>5379642</v>
      </c>
      <c r="CU15" s="15">
        <v>0</v>
      </c>
      <c r="CV15" s="15">
        <v>6639447</v>
      </c>
      <c r="CW15" s="16">
        <v>12019089</v>
      </c>
      <c r="CX15" s="15">
        <v>0</v>
      </c>
      <c r="CY15" s="16">
        <v>0</v>
      </c>
      <c r="CZ15" s="15">
        <v>0</v>
      </c>
      <c r="DA15" s="16">
        <v>0</v>
      </c>
    </row>
    <row r="16" spans="1:105" ht="12.75" customHeight="1">
      <c r="A16" s="18" t="s">
        <v>65</v>
      </c>
      <c r="B16" s="31">
        <v>0</v>
      </c>
      <c r="C16" s="15">
        <v>0</v>
      </c>
      <c r="D16" s="15">
        <v>0</v>
      </c>
      <c r="E16" s="16">
        <v>0</v>
      </c>
      <c r="F16" s="15">
        <v>-198</v>
      </c>
      <c r="G16" s="16">
        <v>0</v>
      </c>
      <c r="H16" s="15">
        <v>0</v>
      </c>
      <c r="I16" s="16">
        <v>0</v>
      </c>
      <c r="J16" s="31">
        <v>0</v>
      </c>
      <c r="K16" s="15">
        <v>0</v>
      </c>
      <c r="L16" s="15">
        <v>0</v>
      </c>
      <c r="M16" s="16">
        <v>0</v>
      </c>
      <c r="N16" s="15">
        <v>0</v>
      </c>
      <c r="O16" s="16">
        <v>0</v>
      </c>
      <c r="P16" s="15">
        <v>0</v>
      </c>
      <c r="Q16" s="16">
        <v>0</v>
      </c>
      <c r="R16" s="31">
        <v>0</v>
      </c>
      <c r="S16" s="15">
        <v>0</v>
      </c>
      <c r="T16" s="15">
        <v>0</v>
      </c>
      <c r="U16" s="16">
        <v>0</v>
      </c>
      <c r="V16" s="15">
        <v>0</v>
      </c>
      <c r="W16" s="16">
        <v>0</v>
      </c>
      <c r="X16" s="15">
        <v>0</v>
      </c>
      <c r="Y16" s="16">
        <v>0</v>
      </c>
      <c r="Z16" s="31">
        <v>0</v>
      </c>
      <c r="AA16" s="15">
        <v>0</v>
      </c>
      <c r="AB16" s="15">
        <v>0</v>
      </c>
      <c r="AC16" s="16">
        <v>0</v>
      </c>
      <c r="AD16" s="15">
        <v>0</v>
      </c>
      <c r="AE16" s="16">
        <v>0</v>
      </c>
      <c r="AF16" s="15">
        <v>0</v>
      </c>
      <c r="AG16" s="16">
        <v>0</v>
      </c>
      <c r="AH16" s="31">
        <v>0</v>
      </c>
      <c r="AI16" s="15">
        <v>0</v>
      </c>
      <c r="AJ16" s="15">
        <v>0</v>
      </c>
      <c r="AK16" s="16">
        <v>0</v>
      </c>
      <c r="AL16" s="15">
        <v>0</v>
      </c>
      <c r="AM16" s="16">
        <v>0</v>
      </c>
      <c r="AN16" s="15">
        <v>0</v>
      </c>
      <c r="AO16" s="16">
        <v>0</v>
      </c>
      <c r="AP16" s="31">
        <v>0</v>
      </c>
      <c r="AQ16" s="15">
        <v>0</v>
      </c>
      <c r="AR16" s="15">
        <v>0</v>
      </c>
      <c r="AS16" s="16">
        <v>0</v>
      </c>
      <c r="AT16" s="15">
        <v>0</v>
      </c>
      <c r="AU16" s="16">
        <v>0</v>
      </c>
      <c r="AV16" s="15">
        <v>0</v>
      </c>
      <c r="AW16" s="16">
        <v>0</v>
      </c>
      <c r="AX16" s="31">
        <v>0</v>
      </c>
      <c r="AY16" s="15">
        <v>0</v>
      </c>
      <c r="AZ16" s="15">
        <v>0</v>
      </c>
      <c r="BA16" s="16">
        <v>0</v>
      </c>
      <c r="BB16" s="15">
        <v>0</v>
      </c>
      <c r="BC16" s="16">
        <v>0</v>
      </c>
      <c r="BD16" s="15">
        <v>0</v>
      </c>
      <c r="BE16" s="16">
        <v>0</v>
      </c>
      <c r="BF16" s="31">
        <v>0</v>
      </c>
      <c r="BG16" s="15">
        <v>0</v>
      </c>
      <c r="BH16" s="15">
        <v>0</v>
      </c>
      <c r="BI16" s="16">
        <v>0</v>
      </c>
      <c r="BJ16" s="15">
        <v>0</v>
      </c>
      <c r="BK16" s="16">
        <v>0</v>
      </c>
      <c r="BL16" s="15">
        <v>0</v>
      </c>
      <c r="BM16" s="16">
        <v>0</v>
      </c>
      <c r="BN16" s="31">
        <v>0</v>
      </c>
      <c r="BO16" s="15">
        <v>0</v>
      </c>
      <c r="BP16" s="15">
        <v>0</v>
      </c>
      <c r="BQ16" s="16">
        <v>0</v>
      </c>
      <c r="BR16" s="15">
        <v>0</v>
      </c>
      <c r="BS16" s="16">
        <v>0</v>
      </c>
      <c r="BT16" s="15">
        <v>0</v>
      </c>
      <c r="BU16" s="16">
        <v>0</v>
      </c>
      <c r="BV16" s="31">
        <v>0</v>
      </c>
      <c r="BW16" s="15">
        <v>0</v>
      </c>
      <c r="BX16" s="15">
        <v>0</v>
      </c>
      <c r="BY16" s="16">
        <v>0</v>
      </c>
      <c r="BZ16" s="15">
        <v>0</v>
      </c>
      <c r="CA16" s="16">
        <v>0</v>
      </c>
      <c r="CB16" s="15">
        <v>0</v>
      </c>
      <c r="CC16" s="16">
        <v>0</v>
      </c>
      <c r="CD16" s="31">
        <v>0</v>
      </c>
      <c r="CE16" s="15">
        <v>0</v>
      </c>
      <c r="CF16" s="15">
        <v>0</v>
      </c>
      <c r="CG16" s="16">
        <v>0</v>
      </c>
      <c r="CH16" s="15">
        <v>0</v>
      </c>
      <c r="CI16" s="16">
        <v>0</v>
      </c>
      <c r="CJ16" s="15">
        <v>0</v>
      </c>
      <c r="CK16" s="16">
        <v>0</v>
      </c>
      <c r="CL16" s="31">
        <v>0</v>
      </c>
      <c r="CM16" s="15">
        <v>0</v>
      </c>
      <c r="CN16" s="15">
        <v>0</v>
      </c>
      <c r="CO16" s="16">
        <v>0</v>
      </c>
      <c r="CP16" s="15">
        <v>0</v>
      </c>
      <c r="CQ16" s="16">
        <v>0</v>
      </c>
      <c r="CR16" s="15">
        <v>0</v>
      </c>
      <c r="CS16" s="16">
        <v>0</v>
      </c>
      <c r="CT16" s="31">
        <v>0</v>
      </c>
      <c r="CU16" s="15">
        <v>0</v>
      </c>
      <c r="CV16" s="15">
        <v>0</v>
      </c>
      <c r="CW16" s="16">
        <v>0</v>
      </c>
      <c r="CX16" s="15"/>
      <c r="CY16" s="16">
        <v>0</v>
      </c>
      <c r="CZ16" s="15">
        <v>0</v>
      </c>
      <c r="DA16" s="16">
        <v>0</v>
      </c>
    </row>
    <row r="17" spans="1:105" ht="12.75" customHeight="1">
      <c r="A17" s="18" t="s">
        <v>66</v>
      </c>
      <c r="B17" s="31">
        <v>8697480</v>
      </c>
      <c r="C17" s="15">
        <v>3845982</v>
      </c>
      <c r="D17" s="15">
        <v>7986285</v>
      </c>
      <c r="E17" s="16">
        <v>20529747</v>
      </c>
      <c r="F17" s="15">
        <v>46964</v>
      </c>
      <c r="G17" s="16">
        <v>32645</v>
      </c>
      <c r="H17" s="15">
        <v>46556</v>
      </c>
      <c r="I17" s="16">
        <v>13689</v>
      </c>
      <c r="J17" s="31">
        <v>7138814</v>
      </c>
      <c r="K17" s="15">
        <v>2898308</v>
      </c>
      <c r="L17" s="15">
        <v>5886408</v>
      </c>
      <c r="M17" s="16">
        <v>15923530</v>
      </c>
      <c r="N17" s="15">
        <v>39794</v>
      </c>
      <c r="O17" s="16">
        <v>28013</v>
      </c>
      <c r="P17" s="15">
        <v>39751</v>
      </c>
      <c r="Q17" s="16">
        <v>15033</v>
      </c>
      <c r="R17" s="31">
        <v>6700092</v>
      </c>
      <c r="S17" s="15">
        <v>2516315</v>
      </c>
      <c r="T17" s="15">
        <v>5115374</v>
      </c>
      <c r="U17" s="16">
        <v>14331781</v>
      </c>
      <c r="V17" s="15">
        <v>35219</v>
      </c>
      <c r="W17" s="16">
        <v>23098</v>
      </c>
      <c r="X17" s="15">
        <v>35195</v>
      </c>
      <c r="Y17" s="16">
        <v>9413</v>
      </c>
      <c r="Z17" s="31">
        <v>7326651</v>
      </c>
      <c r="AA17" s="15">
        <v>1910708</v>
      </c>
      <c r="AB17" s="15">
        <v>5542217</v>
      </c>
      <c r="AC17" s="16">
        <v>14779576</v>
      </c>
      <c r="AD17" s="15">
        <v>35060</v>
      </c>
      <c r="AE17" s="16">
        <v>22843</v>
      </c>
      <c r="AF17" s="15">
        <v>35017</v>
      </c>
      <c r="AG17" s="16">
        <v>9954</v>
      </c>
      <c r="AH17" s="31">
        <v>0</v>
      </c>
      <c r="AI17" s="15">
        <v>0</v>
      </c>
      <c r="AJ17" s="15">
        <v>0</v>
      </c>
      <c r="AK17" s="16">
        <v>0</v>
      </c>
      <c r="AL17" s="15">
        <v>0</v>
      </c>
      <c r="AM17" s="16">
        <v>0</v>
      </c>
      <c r="AN17" s="15">
        <v>0</v>
      </c>
      <c r="AO17" s="16">
        <v>0</v>
      </c>
      <c r="AP17" s="31">
        <v>0</v>
      </c>
      <c r="AQ17" s="15">
        <v>0</v>
      </c>
      <c r="AR17" s="15">
        <v>0</v>
      </c>
      <c r="AS17" s="16">
        <v>0</v>
      </c>
      <c r="AT17" s="15">
        <v>0</v>
      </c>
      <c r="AU17" s="16">
        <v>0</v>
      </c>
      <c r="AV17" s="15">
        <v>0</v>
      </c>
      <c r="AW17" s="16">
        <v>0</v>
      </c>
      <c r="AX17" s="31">
        <v>0</v>
      </c>
      <c r="AY17" s="15">
        <v>0</v>
      </c>
      <c r="AZ17" s="15">
        <v>0</v>
      </c>
      <c r="BA17" s="16">
        <v>0</v>
      </c>
      <c r="BB17" s="15">
        <v>0</v>
      </c>
      <c r="BC17" s="16">
        <v>0</v>
      </c>
      <c r="BD17" s="15">
        <v>0</v>
      </c>
      <c r="BE17" s="16">
        <v>0</v>
      </c>
      <c r="BF17" s="31">
        <v>0</v>
      </c>
      <c r="BG17" s="15">
        <v>0</v>
      </c>
      <c r="BH17" s="15">
        <v>0</v>
      </c>
      <c r="BI17" s="16">
        <v>0</v>
      </c>
      <c r="BJ17" s="15">
        <v>0</v>
      </c>
      <c r="BK17" s="16">
        <v>0</v>
      </c>
      <c r="BL17" s="15">
        <v>0</v>
      </c>
      <c r="BM17" s="16">
        <v>0</v>
      </c>
      <c r="BN17" s="31">
        <v>0</v>
      </c>
      <c r="BO17" s="15">
        <v>0</v>
      </c>
      <c r="BP17" s="15">
        <v>0</v>
      </c>
      <c r="BQ17" s="16">
        <v>0</v>
      </c>
      <c r="BR17" s="15">
        <v>0</v>
      </c>
      <c r="BS17" s="16">
        <v>0</v>
      </c>
      <c r="BT17" s="15">
        <v>0</v>
      </c>
      <c r="BU17" s="16">
        <v>0</v>
      </c>
      <c r="BV17" s="31">
        <v>0</v>
      </c>
      <c r="BW17" s="15">
        <v>0</v>
      </c>
      <c r="BX17" s="15">
        <v>0</v>
      </c>
      <c r="BY17" s="16">
        <v>0</v>
      </c>
      <c r="BZ17" s="15">
        <v>0</v>
      </c>
      <c r="CA17" s="16">
        <v>0</v>
      </c>
      <c r="CB17" s="15">
        <v>0</v>
      </c>
      <c r="CC17" s="16">
        <v>0</v>
      </c>
      <c r="CD17" s="31">
        <v>0</v>
      </c>
      <c r="CE17" s="15">
        <v>0</v>
      </c>
      <c r="CF17" s="15">
        <v>0</v>
      </c>
      <c r="CG17" s="16">
        <v>0</v>
      </c>
      <c r="CH17" s="15">
        <v>0</v>
      </c>
      <c r="CI17" s="16">
        <v>0</v>
      </c>
      <c r="CJ17" s="15">
        <v>0</v>
      </c>
      <c r="CK17" s="16">
        <v>0</v>
      </c>
      <c r="CL17" s="31">
        <v>0</v>
      </c>
      <c r="CM17" s="15">
        <v>0</v>
      </c>
      <c r="CN17" s="15">
        <v>0</v>
      </c>
      <c r="CO17" s="16">
        <v>0</v>
      </c>
      <c r="CP17" s="15">
        <v>0</v>
      </c>
      <c r="CQ17" s="16">
        <v>0</v>
      </c>
      <c r="CR17" s="15">
        <v>0</v>
      </c>
      <c r="CS17" s="16">
        <v>0</v>
      </c>
      <c r="CT17" s="31">
        <v>29863037</v>
      </c>
      <c r="CU17" s="15">
        <v>11171313</v>
      </c>
      <c r="CV17" s="15">
        <v>24530284</v>
      </c>
      <c r="CW17" s="16">
        <v>65564634</v>
      </c>
      <c r="CX17" s="15">
        <v>157037</v>
      </c>
      <c r="CY17" s="16">
        <v>106599</v>
      </c>
      <c r="CZ17" s="15">
        <v>156519</v>
      </c>
      <c r="DA17" s="16">
        <v>48089</v>
      </c>
    </row>
    <row r="18" spans="1:105" ht="12.75">
      <c r="A18" s="18" t="s">
        <v>54</v>
      </c>
      <c r="B18" s="31">
        <v>0</v>
      </c>
      <c r="C18" s="15">
        <v>0</v>
      </c>
      <c r="D18" s="15">
        <v>0</v>
      </c>
      <c r="E18" s="16">
        <v>0</v>
      </c>
      <c r="F18" s="15">
        <v>0</v>
      </c>
      <c r="G18" s="16">
        <v>0</v>
      </c>
      <c r="H18" s="15">
        <v>0</v>
      </c>
      <c r="I18" s="16">
        <v>0</v>
      </c>
      <c r="J18" s="31">
        <v>0</v>
      </c>
      <c r="K18" s="15">
        <v>0</v>
      </c>
      <c r="L18" s="15">
        <v>0</v>
      </c>
      <c r="M18" s="16">
        <v>0</v>
      </c>
      <c r="N18" s="15">
        <v>0</v>
      </c>
      <c r="O18" s="16">
        <v>0</v>
      </c>
      <c r="P18" s="15">
        <v>0</v>
      </c>
      <c r="Q18" s="16">
        <v>0</v>
      </c>
      <c r="R18" s="31">
        <v>0</v>
      </c>
      <c r="S18" s="15">
        <v>0</v>
      </c>
      <c r="T18" s="15">
        <v>0</v>
      </c>
      <c r="U18" s="16">
        <v>0</v>
      </c>
      <c r="V18" s="15">
        <v>0</v>
      </c>
      <c r="W18" s="16">
        <v>0</v>
      </c>
      <c r="X18" s="15">
        <v>0</v>
      </c>
      <c r="Y18" s="16">
        <v>0</v>
      </c>
      <c r="Z18" s="31">
        <v>0</v>
      </c>
      <c r="AA18" s="15">
        <v>0</v>
      </c>
      <c r="AB18" s="15">
        <v>0</v>
      </c>
      <c r="AC18" s="16">
        <v>0</v>
      </c>
      <c r="AD18" s="15">
        <v>0</v>
      </c>
      <c r="AE18" s="16">
        <v>0</v>
      </c>
      <c r="AF18" s="15">
        <v>0</v>
      </c>
      <c r="AG18" s="16">
        <v>0</v>
      </c>
      <c r="AH18" s="31">
        <v>0</v>
      </c>
      <c r="AI18" s="15">
        <v>0</v>
      </c>
      <c r="AJ18" s="15">
        <v>0</v>
      </c>
      <c r="AK18" s="16">
        <v>0</v>
      </c>
      <c r="AL18" s="15">
        <v>0</v>
      </c>
      <c r="AM18" s="16">
        <v>0</v>
      </c>
      <c r="AN18" s="15"/>
      <c r="AO18" s="16"/>
      <c r="AP18" s="31">
        <v>0</v>
      </c>
      <c r="AQ18" s="15">
        <v>0</v>
      </c>
      <c r="AR18" s="15">
        <v>0</v>
      </c>
      <c r="AS18" s="16">
        <v>0</v>
      </c>
      <c r="AT18" s="15">
        <v>0</v>
      </c>
      <c r="AU18" s="16">
        <v>0</v>
      </c>
      <c r="AV18" s="15"/>
      <c r="AW18" s="16"/>
      <c r="AX18" s="31">
        <v>0</v>
      </c>
      <c r="AY18" s="15">
        <v>0</v>
      </c>
      <c r="AZ18" s="15">
        <v>0</v>
      </c>
      <c r="BA18" s="16">
        <v>0</v>
      </c>
      <c r="BB18" s="15">
        <v>0</v>
      </c>
      <c r="BC18" s="16">
        <v>0</v>
      </c>
      <c r="BD18" s="15"/>
      <c r="BE18" s="16"/>
      <c r="BF18" s="31">
        <v>0</v>
      </c>
      <c r="BG18" s="15">
        <v>0</v>
      </c>
      <c r="BH18" s="15">
        <v>0</v>
      </c>
      <c r="BI18" s="16">
        <v>0</v>
      </c>
      <c r="BJ18" s="15">
        <v>0</v>
      </c>
      <c r="BK18" s="16">
        <v>0</v>
      </c>
      <c r="BL18" s="15"/>
      <c r="BM18" s="16"/>
      <c r="BN18" s="31">
        <v>0</v>
      </c>
      <c r="BO18" s="15">
        <v>0</v>
      </c>
      <c r="BP18" s="15">
        <v>0</v>
      </c>
      <c r="BQ18" s="16">
        <v>0</v>
      </c>
      <c r="BR18" s="15">
        <v>0</v>
      </c>
      <c r="BS18" s="16">
        <v>0</v>
      </c>
      <c r="BT18" s="15"/>
      <c r="BU18" s="16"/>
      <c r="BV18" s="31">
        <v>0</v>
      </c>
      <c r="BW18" s="15">
        <v>0</v>
      </c>
      <c r="BX18" s="15">
        <v>0</v>
      </c>
      <c r="BY18" s="16">
        <v>0</v>
      </c>
      <c r="BZ18" s="15">
        <v>0</v>
      </c>
      <c r="CA18" s="16">
        <v>0</v>
      </c>
      <c r="CB18" s="15"/>
      <c r="CC18" s="16"/>
      <c r="CD18" s="31">
        <v>0</v>
      </c>
      <c r="CE18" s="15">
        <v>0</v>
      </c>
      <c r="CF18" s="15">
        <v>0</v>
      </c>
      <c r="CG18" s="16">
        <v>0</v>
      </c>
      <c r="CH18" s="15">
        <v>0</v>
      </c>
      <c r="CI18" s="16">
        <v>0</v>
      </c>
      <c r="CJ18" s="15"/>
      <c r="CK18" s="16"/>
      <c r="CL18" s="31">
        <v>0</v>
      </c>
      <c r="CM18" s="15">
        <v>0</v>
      </c>
      <c r="CN18" s="15">
        <v>0</v>
      </c>
      <c r="CO18" s="16">
        <v>0</v>
      </c>
      <c r="CP18" s="15">
        <v>0</v>
      </c>
      <c r="CQ18" s="16">
        <v>0</v>
      </c>
      <c r="CR18" s="15"/>
      <c r="CS18" s="16"/>
      <c r="CT18" s="31">
        <v>0</v>
      </c>
      <c r="CU18" s="15">
        <v>0</v>
      </c>
      <c r="CV18" s="15">
        <v>0</v>
      </c>
      <c r="CW18" s="16">
        <v>0</v>
      </c>
      <c r="CX18" s="15">
        <v>0</v>
      </c>
      <c r="CY18" s="16">
        <v>0</v>
      </c>
      <c r="CZ18" s="15">
        <v>0</v>
      </c>
      <c r="DA18" s="16">
        <v>0</v>
      </c>
    </row>
    <row r="19" spans="1:105" ht="12.75">
      <c r="A19" s="18" t="s">
        <v>55</v>
      </c>
      <c r="B19" s="31">
        <v>0</v>
      </c>
      <c r="C19" s="15">
        <v>0</v>
      </c>
      <c r="D19" s="15">
        <v>0</v>
      </c>
      <c r="E19" s="16">
        <v>0</v>
      </c>
      <c r="F19" s="15">
        <v>0</v>
      </c>
      <c r="G19" s="16">
        <v>0</v>
      </c>
      <c r="H19" s="15">
        <v>0</v>
      </c>
      <c r="I19" s="16">
        <v>0</v>
      </c>
      <c r="J19" s="31">
        <v>0</v>
      </c>
      <c r="K19" s="15">
        <v>0</v>
      </c>
      <c r="L19" s="15">
        <v>0</v>
      </c>
      <c r="M19" s="16">
        <v>0</v>
      </c>
      <c r="N19" s="15">
        <v>0</v>
      </c>
      <c r="O19" s="16">
        <v>0</v>
      </c>
      <c r="P19" s="15">
        <v>0</v>
      </c>
      <c r="Q19" s="16">
        <v>0</v>
      </c>
      <c r="R19" s="31">
        <v>0</v>
      </c>
      <c r="S19" s="15">
        <v>0</v>
      </c>
      <c r="T19" s="15">
        <v>0</v>
      </c>
      <c r="U19" s="16">
        <v>0</v>
      </c>
      <c r="V19" s="15">
        <v>0</v>
      </c>
      <c r="W19" s="16">
        <v>0</v>
      </c>
      <c r="X19" s="15">
        <v>0</v>
      </c>
      <c r="Y19" s="16">
        <v>0</v>
      </c>
      <c r="Z19" s="31">
        <v>0</v>
      </c>
      <c r="AA19" s="15">
        <v>0</v>
      </c>
      <c r="AB19" s="15">
        <v>0</v>
      </c>
      <c r="AC19" s="16">
        <v>0</v>
      </c>
      <c r="AD19" s="15">
        <v>0</v>
      </c>
      <c r="AE19" s="16">
        <v>0</v>
      </c>
      <c r="AF19" s="15">
        <v>0</v>
      </c>
      <c r="AG19" s="16">
        <v>0</v>
      </c>
      <c r="AH19" s="31">
        <v>0</v>
      </c>
      <c r="AI19" s="15">
        <v>0</v>
      </c>
      <c r="AJ19" s="15">
        <v>0</v>
      </c>
      <c r="AK19" s="16">
        <v>0</v>
      </c>
      <c r="AL19" s="15">
        <v>0</v>
      </c>
      <c r="AM19" s="16">
        <v>0</v>
      </c>
      <c r="AN19" s="15"/>
      <c r="AO19" s="16"/>
      <c r="AP19" s="31">
        <v>0</v>
      </c>
      <c r="AQ19" s="15">
        <v>0</v>
      </c>
      <c r="AR19" s="15">
        <v>0</v>
      </c>
      <c r="AS19" s="16">
        <v>0</v>
      </c>
      <c r="AT19" s="15">
        <v>0</v>
      </c>
      <c r="AU19" s="16">
        <v>0</v>
      </c>
      <c r="AV19" s="15"/>
      <c r="AW19" s="16"/>
      <c r="AX19" s="31">
        <v>0</v>
      </c>
      <c r="AY19" s="15">
        <v>0</v>
      </c>
      <c r="AZ19" s="15">
        <v>0</v>
      </c>
      <c r="BA19" s="16">
        <v>0</v>
      </c>
      <c r="BB19" s="15">
        <v>0</v>
      </c>
      <c r="BC19" s="16">
        <v>0</v>
      </c>
      <c r="BD19" s="15"/>
      <c r="BE19" s="16"/>
      <c r="BF19" s="31">
        <v>0</v>
      </c>
      <c r="BG19" s="15">
        <v>0</v>
      </c>
      <c r="BH19" s="15">
        <v>0</v>
      </c>
      <c r="BI19" s="16">
        <v>0</v>
      </c>
      <c r="BJ19" s="15">
        <v>0</v>
      </c>
      <c r="BK19" s="16">
        <v>0</v>
      </c>
      <c r="BL19" s="15"/>
      <c r="BM19" s="16"/>
      <c r="BN19" s="31">
        <v>0</v>
      </c>
      <c r="BO19" s="15">
        <v>0</v>
      </c>
      <c r="BP19" s="15">
        <v>0</v>
      </c>
      <c r="BQ19" s="16">
        <v>0</v>
      </c>
      <c r="BR19" s="15">
        <v>0</v>
      </c>
      <c r="BS19" s="16">
        <v>0</v>
      </c>
      <c r="BT19" s="15"/>
      <c r="BU19" s="16"/>
      <c r="BV19" s="31">
        <v>0</v>
      </c>
      <c r="BW19" s="15">
        <v>0</v>
      </c>
      <c r="BX19" s="15">
        <v>0</v>
      </c>
      <c r="BY19" s="16">
        <v>0</v>
      </c>
      <c r="BZ19" s="15">
        <v>0</v>
      </c>
      <c r="CA19" s="16">
        <v>0</v>
      </c>
      <c r="CB19" s="15"/>
      <c r="CC19" s="16"/>
      <c r="CD19" s="31">
        <v>0</v>
      </c>
      <c r="CE19" s="15">
        <v>0</v>
      </c>
      <c r="CF19" s="15">
        <v>0</v>
      </c>
      <c r="CG19" s="16">
        <v>0</v>
      </c>
      <c r="CH19" s="15">
        <v>0</v>
      </c>
      <c r="CI19" s="16">
        <v>0</v>
      </c>
      <c r="CJ19" s="15"/>
      <c r="CK19" s="16"/>
      <c r="CL19" s="31">
        <v>0</v>
      </c>
      <c r="CM19" s="15">
        <v>0</v>
      </c>
      <c r="CN19" s="15">
        <v>0</v>
      </c>
      <c r="CO19" s="16">
        <v>0</v>
      </c>
      <c r="CP19" s="15">
        <v>0</v>
      </c>
      <c r="CQ19" s="16">
        <v>0</v>
      </c>
      <c r="CR19" s="15"/>
      <c r="CS19" s="16"/>
      <c r="CT19" s="31">
        <v>0</v>
      </c>
      <c r="CU19" s="15">
        <v>0</v>
      </c>
      <c r="CV19" s="15">
        <v>0</v>
      </c>
      <c r="CW19" s="16">
        <v>0</v>
      </c>
      <c r="CX19" s="15">
        <v>0</v>
      </c>
      <c r="CY19" s="16">
        <v>0</v>
      </c>
      <c r="CZ19" s="15">
        <v>0</v>
      </c>
      <c r="DA19" s="16">
        <v>0</v>
      </c>
    </row>
    <row r="20" spans="1:105" ht="12.75">
      <c r="A20" s="18" t="s">
        <v>56</v>
      </c>
      <c r="B20" s="31">
        <v>4886</v>
      </c>
      <c r="C20" s="15">
        <v>0</v>
      </c>
      <c r="D20" s="15">
        <v>0</v>
      </c>
      <c r="E20" s="16">
        <v>4886</v>
      </c>
      <c r="F20" s="15">
        <v>956</v>
      </c>
      <c r="G20" s="16">
        <v>0</v>
      </c>
      <c r="H20" s="15">
        <v>115</v>
      </c>
      <c r="I20" s="16">
        <v>0</v>
      </c>
      <c r="J20" s="31">
        <v>6313</v>
      </c>
      <c r="K20" s="15">
        <v>0</v>
      </c>
      <c r="L20" s="15">
        <v>0</v>
      </c>
      <c r="M20" s="16">
        <v>6313</v>
      </c>
      <c r="N20" s="15">
        <v>1379</v>
      </c>
      <c r="O20" s="16">
        <v>0</v>
      </c>
      <c r="P20" s="15">
        <v>21</v>
      </c>
      <c r="Q20" s="16">
        <v>0</v>
      </c>
      <c r="R20" s="31">
        <v>4792</v>
      </c>
      <c r="S20" s="15">
        <v>0</v>
      </c>
      <c r="T20" s="15">
        <v>0</v>
      </c>
      <c r="U20" s="16">
        <v>4792</v>
      </c>
      <c r="V20" s="15">
        <v>1454</v>
      </c>
      <c r="W20" s="16">
        <v>0</v>
      </c>
      <c r="X20" s="15">
        <v>101</v>
      </c>
      <c r="Y20" s="16">
        <v>0</v>
      </c>
      <c r="Z20" s="31">
        <v>7625</v>
      </c>
      <c r="AA20" s="15">
        <v>0</v>
      </c>
      <c r="AB20" s="15">
        <v>0</v>
      </c>
      <c r="AC20" s="16">
        <v>7625</v>
      </c>
      <c r="AD20" s="15">
        <v>1605</v>
      </c>
      <c r="AE20" s="16">
        <v>0</v>
      </c>
      <c r="AF20" s="15">
        <v>296</v>
      </c>
      <c r="AG20" s="16">
        <v>0</v>
      </c>
      <c r="AH20" s="31">
        <v>0</v>
      </c>
      <c r="AI20" s="15">
        <v>0</v>
      </c>
      <c r="AJ20" s="15">
        <v>0</v>
      </c>
      <c r="AK20" s="16">
        <v>0</v>
      </c>
      <c r="AL20" s="15">
        <v>0</v>
      </c>
      <c r="AM20" s="16">
        <v>0</v>
      </c>
      <c r="AN20" s="15"/>
      <c r="AO20" s="16"/>
      <c r="AP20" s="31">
        <v>0</v>
      </c>
      <c r="AQ20" s="15">
        <v>0</v>
      </c>
      <c r="AR20" s="15">
        <v>0</v>
      </c>
      <c r="AS20" s="16">
        <v>0</v>
      </c>
      <c r="AT20" s="15">
        <v>0</v>
      </c>
      <c r="AU20" s="16">
        <v>0</v>
      </c>
      <c r="AV20" s="15"/>
      <c r="AW20" s="16"/>
      <c r="AX20" s="31">
        <v>0</v>
      </c>
      <c r="AY20" s="15">
        <v>0</v>
      </c>
      <c r="AZ20" s="15">
        <v>0</v>
      </c>
      <c r="BA20" s="16">
        <v>0</v>
      </c>
      <c r="BB20" s="15">
        <v>0</v>
      </c>
      <c r="BC20" s="16">
        <v>0</v>
      </c>
      <c r="BD20" s="15"/>
      <c r="BE20" s="16"/>
      <c r="BF20" s="31">
        <v>0</v>
      </c>
      <c r="BG20" s="15">
        <v>0</v>
      </c>
      <c r="BH20" s="15">
        <v>0</v>
      </c>
      <c r="BI20" s="16">
        <v>0</v>
      </c>
      <c r="BJ20" s="15">
        <v>0</v>
      </c>
      <c r="BK20" s="16">
        <v>0</v>
      </c>
      <c r="BL20" s="15"/>
      <c r="BM20" s="16"/>
      <c r="BN20" s="31">
        <v>0</v>
      </c>
      <c r="BO20" s="15">
        <v>0</v>
      </c>
      <c r="BP20" s="15">
        <v>0</v>
      </c>
      <c r="BQ20" s="16">
        <v>0</v>
      </c>
      <c r="BR20" s="15">
        <v>0</v>
      </c>
      <c r="BS20" s="16">
        <v>0</v>
      </c>
      <c r="BT20" s="15"/>
      <c r="BU20" s="16"/>
      <c r="BV20" s="31">
        <v>0</v>
      </c>
      <c r="BW20" s="15">
        <v>0</v>
      </c>
      <c r="BX20" s="15">
        <v>0</v>
      </c>
      <c r="BY20" s="16">
        <v>0</v>
      </c>
      <c r="BZ20" s="15">
        <v>0</v>
      </c>
      <c r="CA20" s="16">
        <v>0</v>
      </c>
      <c r="CB20" s="15"/>
      <c r="CC20" s="16"/>
      <c r="CD20" s="31">
        <v>0</v>
      </c>
      <c r="CE20" s="15">
        <v>0</v>
      </c>
      <c r="CF20" s="15">
        <v>0</v>
      </c>
      <c r="CG20" s="16">
        <v>0</v>
      </c>
      <c r="CH20" s="15">
        <v>0</v>
      </c>
      <c r="CI20" s="16">
        <v>0</v>
      </c>
      <c r="CJ20" s="15"/>
      <c r="CK20" s="16"/>
      <c r="CL20" s="31">
        <v>0</v>
      </c>
      <c r="CM20" s="15">
        <v>0</v>
      </c>
      <c r="CN20" s="15">
        <v>0</v>
      </c>
      <c r="CO20" s="16">
        <v>0</v>
      </c>
      <c r="CP20" s="15">
        <v>0</v>
      </c>
      <c r="CQ20" s="16">
        <v>0</v>
      </c>
      <c r="CR20" s="15"/>
      <c r="CS20" s="16"/>
      <c r="CT20" s="31">
        <v>23616</v>
      </c>
      <c r="CU20" s="15">
        <v>0</v>
      </c>
      <c r="CV20" s="15">
        <v>0</v>
      </c>
      <c r="CW20" s="16">
        <v>23616</v>
      </c>
      <c r="CX20" s="15">
        <v>5394</v>
      </c>
      <c r="CY20" s="16">
        <v>0</v>
      </c>
      <c r="CZ20" s="15">
        <v>533</v>
      </c>
      <c r="DA20" s="16">
        <v>0</v>
      </c>
    </row>
    <row r="21" spans="1:105" ht="12.75">
      <c r="A21" s="18" t="s">
        <v>57</v>
      </c>
      <c r="B21" s="31">
        <v>4875</v>
      </c>
      <c r="C21" s="15">
        <v>0</v>
      </c>
      <c r="D21" s="15">
        <v>0</v>
      </c>
      <c r="E21" s="16">
        <v>4875</v>
      </c>
      <c r="F21" s="15">
        <v>0</v>
      </c>
      <c r="G21" s="16">
        <v>0</v>
      </c>
      <c r="H21" s="15">
        <v>0</v>
      </c>
      <c r="I21" s="16">
        <v>0</v>
      </c>
      <c r="J21" s="31">
        <v>4875</v>
      </c>
      <c r="K21" s="15">
        <v>0</v>
      </c>
      <c r="L21" s="15">
        <v>0</v>
      </c>
      <c r="M21" s="16">
        <v>4875</v>
      </c>
      <c r="N21" s="15">
        <v>0</v>
      </c>
      <c r="O21" s="16">
        <v>0</v>
      </c>
      <c r="P21" s="15">
        <v>0</v>
      </c>
      <c r="Q21" s="16">
        <v>0</v>
      </c>
      <c r="R21" s="31">
        <v>4875</v>
      </c>
      <c r="S21" s="15">
        <v>0</v>
      </c>
      <c r="T21" s="15">
        <v>0</v>
      </c>
      <c r="U21" s="16">
        <v>4875</v>
      </c>
      <c r="V21" s="15">
        <v>0</v>
      </c>
      <c r="W21" s="16">
        <v>0</v>
      </c>
      <c r="X21" s="15">
        <v>0</v>
      </c>
      <c r="Y21" s="16">
        <v>0</v>
      </c>
      <c r="Z21" s="31">
        <v>4875</v>
      </c>
      <c r="AA21" s="15">
        <v>0</v>
      </c>
      <c r="AB21" s="15">
        <v>0</v>
      </c>
      <c r="AC21" s="16">
        <v>4875</v>
      </c>
      <c r="AD21" s="15">
        <v>0</v>
      </c>
      <c r="AE21" s="16">
        <v>0</v>
      </c>
      <c r="AF21" s="15">
        <v>0</v>
      </c>
      <c r="AG21" s="16">
        <v>0</v>
      </c>
      <c r="AH21" s="31">
        <v>0</v>
      </c>
      <c r="AI21" s="15">
        <v>0</v>
      </c>
      <c r="AJ21" s="15">
        <v>0</v>
      </c>
      <c r="AK21" s="16">
        <v>0</v>
      </c>
      <c r="AL21" s="15">
        <v>0</v>
      </c>
      <c r="AM21" s="16">
        <v>0</v>
      </c>
      <c r="AN21" s="15"/>
      <c r="AO21" s="16"/>
      <c r="AP21" s="31">
        <v>0</v>
      </c>
      <c r="AQ21" s="15">
        <v>0</v>
      </c>
      <c r="AR21" s="15">
        <v>0</v>
      </c>
      <c r="AS21" s="16">
        <v>0</v>
      </c>
      <c r="AT21" s="15">
        <v>0</v>
      </c>
      <c r="AU21" s="16">
        <v>0</v>
      </c>
      <c r="AV21" s="15"/>
      <c r="AW21" s="16"/>
      <c r="AX21" s="31">
        <v>0</v>
      </c>
      <c r="AY21" s="15">
        <v>0</v>
      </c>
      <c r="AZ21" s="15">
        <v>0</v>
      </c>
      <c r="BA21" s="16">
        <v>0</v>
      </c>
      <c r="BB21" s="15">
        <v>0</v>
      </c>
      <c r="BC21" s="16">
        <v>0</v>
      </c>
      <c r="BD21" s="15"/>
      <c r="BE21" s="16"/>
      <c r="BF21" s="31">
        <v>0</v>
      </c>
      <c r="BG21" s="15">
        <v>0</v>
      </c>
      <c r="BH21" s="15">
        <v>0</v>
      </c>
      <c r="BI21" s="16">
        <v>0</v>
      </c>
      <c r="BJ21" s="15">
        <v>0</v>
      </c>
      <c r="BK21" s="16">
        <v>0</v>
      </c>
      <c r="BL21" s="15"/>
      <c r="BM21" s="16"/>
      <c r="BN21" s="31">
        <v>0</v>
      </c>
      <c r="BO21" s="15">
        <v>0</v>
      </c>
      <c r="BP21" s="15">
        <v>0</v>
      </c>
      <c r="BQ21" s="16">
        <v>0</v>
      </c>
      <c r="BR21" s="15">
        <v>0</v>
      </c>
      <c r="BS21" s="16">
        <v>0</v>
      </c>
      <c r="BT21" s="15"/>
      <c r="BU21" s="16"/>
      <c r="BV21" s="31">
        <v>0</v>
      </c>
      <c r="BW21" s="15">
        <v>0</v>
      </c>
      <c r="BX21" s="15">
        <v>0</v>
      </c>
      <c r="BY21" s="16">
        <v>0</v>
      </c>
      <c r="BZ21" s="15">
        <v>0</v>
      </c>
      <c r="CA21" s="16">
        <v>0</v>
      </c>
      <c r="CB21" s="15"/>
      <c r="CC21" s="16"/>
      <c r="CD21" s="31">
        <v>0</v>
      </c>
      <c r="CE21" s="15">
        <v>0</v>
      </c>
      <c r="CF21" s="15">
        <v>0</v>
      </c>
      <c r="CG21" s="16">
        <v>0</v>
      </c>
      <c r="CH21" s="15">
        <v>0</v>
      </c>
      <c r="CI21" s="16">
        <v>0</v>
      </c>
      <c r="CJ21" s="15"/>
      <c r="CK21" s="16"/>
      <c r="CL21" s="31">
        <v>0</v>
      </c>
      <c r="CM21" s="15">
        <v>0</v>
      </c>
      <c r="CN21" s="15">
        <v>0</v>
      </c>
      <c r="CO21" s="16">
        <v>0</v>
      </c>
      <c r="CP21" s="15">
        <v>0</v>
      </c>
      <c r="CQ21" s="16">
        <v>0</v>
      </c>
      <c r="CR21" s="15"/>
      <c r="CS21" s="16"/>
      <c r="CT21" s="31">
        <v>19500</v>
      </c>
      <c r="CU21" s="15">
        <v>0</v>
      </c>
      <c r="CV21" s="15">
        <v>0</v>
      </c>
      <c r="CW21" s="16">
        <v>19500</v>
      </c>
      <c r="CX21" s="15">
        <v>0</v>
      </c>
      <c r="CY21" s="16">
        <v>0</v>
      </c>
      <c r="CZ21" s="15">
        <v>0</v>
      </c>
      <c r="DA21" s="16">
        <v>0</v>
      </c>
    </row>
    <row r="22" spans="1:105" ht="12.75">
      <c r="A22" s="20" t="s">
        <v>58</v>
      </c>
      <c r="B22" s="40">
        <v>80956530</v>
      </c>
      <c r="C22" s="41">
        <v>29971726</v>
      </c>
      <c r="D22" s="41">
        <v>67125326</v>
      </c>
      <c r="E22" s="42">
        <v>178053582</v>
      </c>
      <c r="F22" s="41">
        <v>237469</v>
      </c>
      <c r="G22" s="42">
        <v>239557</v>
      </c>
      <c r="H22" s="41">
        <v>275985</v>
      </c>
      <c r="I22" s="42">
        <v>41071</v>
      </c>
      <c r="J22" s="40">
        <v>79445755</v>
      </c>
      <c r="K22" s="41">
        <v>26717819</v>
      </c>
      <c r="L22" s="41">
        <v>63053875</v>
      </c>
      <c r="M22" s="42">
        <v>169217449</v>
      </c>
      <c r="N22" s="41">
        <v>235067</v>
      </c>
      <c r="O22" s="42">
        <v>222683</v>
      </c>
      <c r="P22" s="41">
        <v>275440</v>
      </c>
      <c r="Q22" s="42">
        <v>43114</v>
      </c>
      <c r="R22" s="40">
        <v>82376584</v>
      </c>
      <c r="S22" s="41">
        <v>26355933</v>
      </c>
      <c r="T22" s="41">
        <v>62222221</v>
      </c>
      <c r="U22" s="42">
        <v>170954738</v>
      </c>
      <c r="V22" s="41">
        <v>230398</v>
      </c>
      <c r="W22" s="42">
        <v>221132</v>
      </c>
      <c r="X22" s="41">
        <v>265609</v>
      </c>
      <c r="Y22" s="42">
        <v>65883</v>
      </c>
      <c r="Z22" s="40">
        <v>85373210</v>
      </c>
      <c r="AA22" s="41">
        <v>20595658</v>
      </c>
      <c r="AB22" s="41">
        <v>67613248</v>
      </c>
      <c r="AC22" s="42">
        <v>173582116</v>
      </c>
      <c r="AD22" s="41">
        <v>245121</v>
      </c>
      <c r="AE22" s="42">
        <v>228388</v>
      </c>
      <c r="AF22" s="41">
        <v>276121</v>
      </c>
      <c r="AG22" s="42">
        <v>52867</v>
      </c>
      <c r="AH22" s="40">
        <v>0</v>
      </c>
      <c r="AI22" s="41">
        <v>0</v>
      </c>
      <c r="AJ22" s="41">
        <v>0</v>
      </c>
      <c r="AK22" s="42">
        <v>0</v>
      </c>
      <c r="AL22" s="41">
        <v>0</v>
      </c>
      <c r="AM22" s="42">
        <v>0</v>
      </c>
      <c r="AN22" s="41"/>
      <c r="AO22" s="42"/>
      <c r="AP22" s="40">
        <v>0</v>
      </c>
      <c r="AQ22" s="41">
        <v>0</v>
      </c>
      <c r="AR22" s="41">
        <v>0</v>
      </c>
      <c r="AS22" s="42">
        <v>0</v>
      </c>
      <c r="AT22" s="41">
        <v>0</v>
      </c>
      <c r="AU22" s="42">
        <v>0</v>
      </c>
      <c r="AV22" s="41"/>
      <c r="AW22" s="42"/>
      <c r="AX22" s="40">
        <v>0</v>
      </c>
      <c r="AY22" s="41">
        <v>0</v>
      </c>
      <c r="AZ22" s="41">
        <v>0</v>
      </c>
      <c r="BA22" s="42">
        <v>0</v>
      </c>
      <c r="BB22" s="41">
        <v>0</v>
      </c>
      <c r="BC22" s="42">
        <v>0</v>
      </c>
      <c r="BD22" s="41"/>
      <c r="BE22" s="42"/>
      <c r="BF22" s="40">
        <v>0</v>
      </c>
      <c r="BG22" s="41">
        <v>0</v>
      </c>
      <c r="BH22" s="41">
        <v>0</v>
      </c>
      <c r="BI22" s="42">
        <v>0</v>
      </c>
      <c r="BJ22" s="41">
        <v>0</v>
      </c>
      <c r="BK22" s="42">
        <v>0</v>
      </c>
      <c r="BL22" s="41"/>
      <c r="BM22" s="42"/>
      <c r="BN22" s="40">
        <v>0</v>
      </c>
      <c r="BO22" s="41">
        <v>0</v>
      </c>
      <c r="BP22" s="41">
        <v>0</v>
      </c>
      <c r="BQ22" s="42">
        <v>0</v>
      </c>
      <c r="BR22" s="41">
        <v>0</v>
      </c>
      <c r="BS22" s="42">
        <v>0</v>
      </c>
      <c r="BT22" s="41"/>
      <c r="BU22" s="42"/>
      <c r="BV22" s="40">
        <v>0</v>
      </c>
      <c r="BW22" s="41">
        <v>0</v>
      </c>
      <c r="BX22" s="41">
        <v>0</v>
      </c>
      <c r="BY22" s="42">
        <v>0</v>
      </c>
      <c r="BZ22" s="41">
        <v>0</v>
      </c>
      <c r="CA22" s="42">
        <v>0</v>
      </c>
      <c r="CB22" s="41"/>
      <c r="CC22" s="42"/>
      <c r="CD22" s="40">
        <v>0</v>
      </c>
      <c r="CE22" s="41">
        <v>0</v>
      </c>
      <c r="CF22" s="41">
        <v>0</v>
      </c>
      <c r="CG22" s="42">
        <v>0</v>
      </c>
      <c r="CH22" s="41">
        <v>0</v>
      </c>
      <c r="CI22" s="42">
        <v>0</v>
      </c>
      <c r="CJ22" s="41"/>
      <c r="CK22" s="42"/>
      <c r="CL22" s="40">
        <v>0</v>
      </c>
      <c r="CM22" s="41">
        <v>0</v>
      </c>
      <c r="CN22" s="41">
        <v>0</v>
      </c>
      <c r="CO22" s="42">
        <v>0</v>
      </c>
      <c r="CP22" s="41">
        <v>0</v>
      </c>
      <c r="CQ22" s="42">
        <v>0</v>
      </c>
      <c r="CR22" s="41"/>
      <c r="CS22" s="42"/>
      <c r="CT22" s="40">
        <v>328152079</v>
      </c>
      <c r="CU22" s="41">
        <v>103641136</v>
      </c>
      <c r="CV22" s="41">
        <v>260014670</v>
      </c>
      <c r="CW22" s="42">
        <v>691807885</v>
      </c>
      <c r="CX22" s="41">
        <v>948055</v>
      </c>
      <c r="CY22" s="42">
        <v>911760</v>
      </c>
      <c r="CZ22" s="41">
        <v>1093155</v>
      </c>
      <c r="DA22" s="42">
        <v>202935</v>
      </c>
    </row>
    <row r="23" spans="1:105" ht="12.75">
      <c r="A23" s="20" t="s">
        <v>62</v>
      </c>
      <c r="B23" s="40">
        <v>152654291</v>
      </c>
      <c r="C23" s="41">
        <v>34913620</v>
      </c>
      <c r="D23" s="41">
        <v>84074637</v>
      </c>
      <c r="E23" s="42">
        <v>271642548</v>
      </c>
      <c r="F23" s="41">
        <v>364325</v>
      </c>
      <c r="G23" s="42">
        <v>272234</v>
      </c>
      <c r="H23" s="41">
        <v>395820</v>
      </c>
      <c r="I23" s="42">
        <v>59695</v>
      </c>
      <c r="J23" s="40">
        <v>141163580</v>
      </c>
      <c r="K23" s="41">
        <v>30591144</v>
      </c>
      <c r="L23" s="41">
        <v>75732130</v>
      </c>
      <c r="M23" s="42">
        <v>247486854</v>
      </c>
      <c r="N23" s="41">
        <v>355067</v>
      </c>
      <c r="O23" s="42">
        <v>250696</v>
      </c>
      <c r="P23" s="41">
        <v>387063</v>
      </c>
      <c r="Q23" s="42">
        <v>61950</v>
      </c>
      <c r="R23" s="40">
        <v>141997851</v>
      </c>
      <c r="S23" s="41">
        <v>29780489</v>
      </c>
      <c r="T23" s="41">
        <v>72499393</v>
      </c>
      <c r="U23" s="42">
        <v>244277733</v>
      </c>
      <c r="V23" s="41">
        <v>348130</v>
      </c>
      <c r="W23" s="42">
        <v>244246</v>
      </c>
      <c r="X23" s="41">
        <v>375368</v>
      </c>
      <c r="Y23" s="42">
        <v>79624</v>
      </c>
      <c r="Z23" s="40">
        <v>145521899</v>
      </c>
      <c r="AA23" s="41">
        <v>23509430</v>
      </c>
      <c r="AB23" s="41">
        <v>76959909</v>
      </c>
      <c r="AC23" s="42">
        <v>245800718</v>
      </c>
      <c r="AD23" s="41">
        <v>550967</v>
      </c>
      <c r="AE23" s="42">
        <v>251273</v>
      </c>
      <c r="AF23" s="41">
        <v>407915</v>
      </c>
      <c r="AG23" s="42">
        <v>69136</v>
      </c>
      <c r="AH23" s="40">
        <v>0</v>
      </c>
      <c r="AI23" s="41">
        <v>0</v>
      </c>
      <c r="AJ23" s="41">
        <v>0</v>
      </c>
      <c r="AK23" s="42">
        <v>0</v>
      </c>
      <c r="AL23" s="41">
        <v>0</v>
      </c>
      <c r="AM23" s="42">
        <v>0</v>
      </c>
      <c r="AN23" s="41">
        <v>0</v>
      </c>
      <c r="AO23" s="42">
        <v>0</v>
      </c>
      <c r="AP23" s="40">
        <v>0</v>
      </c>
      <c r="AQ23" s="41">
        <v>0</v>
      </c>
      <c r="AR23" s="41">
        <v>0</v>
      </c>
      <c r="AS23" s="42">
        <v>0</v>
      </c>
      <c r="AT23" s="41">
        <v>0</v>
      </c>
      <c r="AU23" s="42">
        <v>0</v>
      </c>
      <c r="AV23" s="41">
        <v>0</v>
      </c>
      <c r="AW23" s="42">
        <v>0</v>
      </c>
      <c r="AX23" s="40">
        <v>0</v>
      </c>
      <c r="AY23" s="41">
        <v>0</v>
      </c>
      <c r="AZ23" s="41">
        <v>0</v>
      </c>
      <c r="BA23" s="42">
        <v>0</v>
      </c>
      <c r="BB23" s="41">
        <v>0</v>
      </c>
      <c r="BC23" s="42">
        <v>0</v>
      </c>
      <c r="BD23" s="41">
        <v>0</v>
      </c>
      <c r="BE23" s="42">
        <v>0</v>
      </c>
      <c r="BF23" s="40">
        <v>0</v>
      </c>
      <c r="BG23" s="41">
        <v>0</v>
      </c>
      <c r="BH23" s="41">
        <v>0</v>
      </c>
      <c r="BI23" s="42">
        <v>0</v>
      </c>
      <c r="BJ23" s="41">
        <v>0</v>
      </c>
      <c r="BK23" s="42">
        <v>0</v>
      </c>
      <c r="BL23" s="41">
        <v>0</v>
      </c>
      <c r="BM23" s="42">
        <v>0</v>
      </c>
      <c r="BN23" s="40">
        <v>0</v>
      </c>
      <c r="BO23" s="41">
        <v>0</v>
      </c>
      <c r="BP23" s="41">
        <v>0</v>
      </c>
      <c r="BQ23" s="42">
        <v>0</v>
      </c>
      <c r="BR23" s="41">
        <v>0</v>
      </c>
      <c r="BS23" s="42">
        <v>0</v>
      </c>
      <c r="BT23" s="41">
        <v>0</v>
      </c>
      <c r="BU23" s="42">
        <v>0</v>
      </c>
      <c r="BV23" s="40">
        <v>0</v>
      </c>
      <c r="BW23" s="41">
        <v>0</v>
      </c>
      <c r="BX23" s="41">
        <v>0</v>
      </c>
      <c r="BY23" s="42">
        <v>0</v>
      </c>
      <c r="BZ23" s="41">
        <v>0</v>
      </c>
      <c r="CA23" s="42">
        <v>0</v>
      </c>
      <c r="CB23" s="41">
        <v>0</v>
      </c>
      <c r="CC23" s="42">
        <v>0</v>
      </c>
      <c r="CD23" s="40">
        <v>0</v>
      </c>
      <c r="CE23" s="41">
        <v>0</v>
      </c>
      <c r="CF23" s="41">
        <v>0</v>
      </c>
      <c r="CG23" s="42">
        <v>0</v>
      </c>
      <c r="CH23" s="41">
        <v>0</v>
      </c>
      <c r="CI23" s="42">
        <v>0</v>
      </c>
      <c r="CJ23" s="41">
        <v>0</v>
      </c>
      <c r="CK23" s="42">
        <v>0</v>
      </c>
      <c r="CL23" s="40">
        <v>0</v>
      </c>
      <c r="CM23" s="41">
        <v>0</v>
      </c>
      <c r="CN23" s="41">
        <v>0</v>
      </c>
      <c r="CO23" s="42">
        <v>0</v>
      </c>
      <c r="CP23" s="41">
        <v>0</v>
      </c>
      <c r="CQ23" s="42">
        <v>0</v>
      </c>
      <c r="CR23" s="41">
        <v>0</v>
      </c>
      <c r="CS23" s="42">
        <v>0</v>
      </c>
      <c r="CT23" s="40">
        <v>581337621</v>
      </c>
      <c r="CU23" s="41">
        <v>118794683</v>
      </c>
      <c r="CV23" s="41">
        <v>309266069</v>
      </c>
      <c r="CW23" s="42">
        <v>1009207853</v>
      </c>
      <c r="CX23" s="41">
        <v>1618687</v>
      </c>
      <c r="CY23" s="42">
        <v>1018449</v>
      </c>
      <c r="CZ23" s="41">
        <v>1566166</v>
      </c>
      <c r="DA23" s="42">
        <v>270405</v>
      </c>
    </row>
    <row r="24" ht="0.75" customHeight="1"/>
  </sheetData>
  <printOptions horizontalCentered="1"/>
  <pageMargins left="0.75" right="0.9" top="0.75" bottom="0.25" header="0.5" footer="0.5"/>
  <pageSetup fitToWidth="13" fitToHeight="1" horizontalDpi="600" verticalDpi="600" orientation="landscape" r:id="rId1"/>
  <headerFooter alignWithMargins="0">
    <oddHeader>&amp;C&amp;"Arial,Bold"Central Maine Power Company
1999 Billed Usage for Targeted Rates and Contracts</oddHeader>
  </headerFooter>
  <colBreaks count="12" manualBreakCount="12">
    <brk id="9" max="65535" man="1"/>
    <brk id="17" max="65535" man="1"/>
    <brk id="25" max="65535" man="1"/>
    <brk id="33" max="65535" man="1"/>
    <brk id="41" max="65535" man="1"/>
    <brk id="49" max="65535" man="1"/>
    <brk id="57" max="65535" man="1"/>
    <brk id="65" max="65535" man="1"/>
    <brk id="73" max="65535" man="1"/>
    <brk id="81" max="65535" man="1"/>
    <brk id="89" max="65535" man="1"/>
    <brk id="9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Abbott</dc:creator>
  <cp:keywords/>
  <dc:description/>
  <cp:lastModifiedBy>Central Maine Power Company</cp:lastModifiedBy>
  <cp:lastPrinted>1999-07-26T18:54:59Z</cp:lastPrinted>
  <dcterms:created xsi:type="dcterms:W3CDTF">1999-06-23T00:17:58Z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