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USDA &amp; NOI\Net Off Invoice\2023-2024\"/>
    </mc:Choice>
  </mc:AlternateContent>
  <xr:revisionPtr revIDLastSave="0" documentId="13_ncr:1_{AF78AD6F-120C-4D3D-BC8B-316CD750ABAF}" xr6:coauthVersionLast="47" xr6:coauthVersionMax="47" xr10:uidLastSave="{00000000-0000-0000-0000-000000000000}"/>
  <bookViews>
    <workbookView xWindow="28680" yWindow="-120" windowWidth="29040" windowHeight="15840" xr2:uid="{4AA9DE5D-F7C2-499B-B323-C0F2A9CB04F7}"/>
  </bookViews>
  <sheets>
    <sheet name="PFG NOi 2023-2024" sheetId="1" r:id="rId1"/>
  </sheets>
  <definedNames>
    <definedName name="_xlnm.Print_Area" localSheetId="0">'PFG NOi 2023-2024'!$B$1:$J$333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2" i="1" l="1"/>
  <c r="N320" i="1"/>
  <c r="N290" i="1"/>
  <c r="N281" i="1"/>
  <c r="N239" i="1"/>
  <c r="N224" i="1"/>
  <c r="N208" i="1"/>
  <c r="N199" i="1"/>
  <c r="N189" i="1"/>
  <c r="N154" i="1"/>
  <c r="N139" i="1"/>
  <c r="N132" i="1"/>
  <c r="M112" i="1"/>
  <c r="L112" i="1"/>
  <c r="N92" i="1" s="1"/>
  <c r="N85" i="1"/>
  <c r="M195" i="1" l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O189" i="1" l="1"/>
  <c r="M135" i="1"/>
  <c r="L135" i="1"/>
  <c r="M134" i="1"/>
  <c r="L134" i="1"/>
  <c r="M133" i="1"/>
  <c r="L133" i="1"/>
  <c r="M132" i="1"/>
  <c r="L132" i="1"/>
  <c r="O132" i="1" l="1"/>
  <c r="M128" i="1"/>
  <c r="L128" i="1"/>
  <c r="M127" i="1"/>
  <c r="L127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25" i="1"/>
  <c r="L125" i="1"/>
  <c r="M123" i="1"/>
  <c r="L123" i="1"/>
  <c r="M110" i="1"/>
  <c r="L110" i="1"/>
  <c r="M108" i="1"/>
  <c r="L108" i="1"/>
  <c r="M106" i="1"/>
  <c r="L106" i="1"/>
  <c r="M104" i="1"/>
  <c r="L104" i="1"/>
  <c r="M102" i="1"/>
  <c r="L102" i="1"/>
  <c r="M100" i="1"/>
  <c r="L100" i="1"/>
  <c r="M96" i="1"/>
  <c r="L96" i="1"/>
  <c r="M94" i="1"/>
  <c r="L94" i="1"/>
  <c r="M92" i="1"/>
  <c r="M87" i="1"/>
  <c r="L87" i="1"/>
  <c r="M86" i="1"/>
  <c r="L86" i="1"/>
  <c r="M85" i="1"/>
  <c r="L85" i="1"/>
  <c r="M333" i="1"/>
  <c r="L333" i="1"/>
  <c r="M332" i="1"/>
  <c r="L332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O239" i="1" s="1"/>
  <c r="L239" i="1"/>
  <c r="M235" i="1"/>
  <c r="L235" i="1"/>
  <c r="M233" i="1"/>
  <c r="L233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19" i="1"/>
  <c r="L219" i="1"/>
  <c r="M218" i="1"/>
  <c r="L218" i="1"/>
  <c r="M217" i="1"/>
  <c r="L217" i="1"/>
  <c r="M216" i="1"/>
  <c r="L216" i="1"/>
  <c r="M214" i="1"/>
  <c r="L214" i="1"/>
  <c r="M212" i="1"/>
  <c r="L212" i="1"/>
  <c r="M210" i="1"/>
  <c r="L210" i="1"/>
  <c r="M208" i="1"/>
  <c r="L208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N52" i="1" s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48" i="1"/>
  <c r="L48" i="1"/>
  <c r="M47" i="1"/>
  <c r="L47" i="1"/>
  <c r="M46" i="1"/>
  <c r="L46" i="1"/>
  <c r="N45" i="1" s="1"/>
  <c r="M45" i="1"/>
  <c r="L45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N23" i="1" s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N6" i="1" s="1"/>
  <c r="M6" i="1"/>
  <c r="L6" i="1"/>
  <c r="L92" i="1"/>
  <c r="O290" i="1" l="1"/>
  <c r="O224" i="1"/>
  <c r="O281" i="1"/>
  <c r="O320" i="1"/>
  <c r="O23" i="1"/>
  <c r="O52" i="1"/>
  <c r="O92" i="1"/>
  <c r="O45" i="1"/>
  <c r="O139" i="1"/>
  <c r="O154" i="1"/>
  <c r="O199" i="1"/>
  <c r="O6" i="1"/>
  <c r="O208" i="1"/>
  <c r="O332" i="1"/>
  <c r="O85" i="1"/>
  <c r="O2" i="1" l="1"/>
  <c r="O3" i="1" s="1"/>
  <c r="E135" i="1" l="1"/>
  <c r="E134" i="1"/>
  <c r="E133" i="1"/>
  <c r="E132" i="1"/>
</calcChain>
</file>

<file path=xl/sharedStrings.xml><?xml version="1.0" encoding="utf-8"?>
<sst xmlns="http://schemas.openxmlformats.org/spreadsheetml/2006/main" count="2185" uniqueCount="544">
  <si>
    <t>Customers must have allocated funds to PFG NorthCenter to receive these allowances</t>
  </si>
  <si>
    <t xml:space="preserve">Manuf Code </t>
  </si>
  <si>
    <t>PFG Item #</t>
  </si>
  <si>
    <t xml:space="preserve">Product Description   </t>
  </si>
  <si>
    <t>Status</t>
  </si>
  <si>
    <t>Mngmt Co</t>
  </si>
  <si>
    <t>Material Nbr</t>
  </si>
  <si>
    <t>Pounds</t>
  </si>
  <si>
    <t>Allowance</t>
  </si>
  <si>
    <t>POTATO AU GRATIN CASSEROLE</t>
  </si>
  <si>
    <t>K12</t>
  </si>
  <si>
    <t>POTATO PEARLS CNTRY STYLE</t>
  </si>
  <si>
    <t>POTATO PEARLS EXTRA RICH</t>
  </si>
  <si>
    <t>POTATO SCALLOPED CASSEROLE</t>
  </si>
  <si>
    <t>HASHBROWN SHRED PREM RUSSET</t>
  </si>
  <si>
    <t>POTATO MASHED ORGNL BUTTER</t>
  </si>
  <si>
    <t>POTATO INST MASHED W/VIT_C</t>
  </si>
  <si>
    <t>POTATO PEARLS MASHED EXCEL</t>
  </si>
  <si>
    <t>PANCAKE MIX POTATO</t>
  </si>
  <si>
    <t>CASSEROLE HASHBROWN CHEESE BAKE</t>
  </si>
  <si>
    <t>POTATO REDSKIN MASHED</t>
  </si>
  <si>
    <t>POTATO MASHED GOLD INST POUCH</t>
  </si>
  <si>
    <t>POTATO MASHED STARTER INST TFF</t>
  </si>
  <si>
    <t>POTATO MASHED PREM</t>
  </si>
  <si>
    <t>CONAGRA GILARDI FOODS</t>
  </si>
  <si>
    <t>77387-12407</t>
  </si>
  <si>
    <t>PIZZA CHEESE STFD CRUST</t>
  </si>
  <si>
    <t xml:space="preserve"> </t>
  </si>
  <si>
    <t>77387-12699</t>
  </si>
  <si>
    <t>PIZZA QUESADILLA CHEESE TFF</t>
  </si>
  <si>
    <t>77387-12700</t>
  </si>
  <si>
    <t>PIZZA QUESADILLA CHICKEN CN</t>
  </si>
  <si>
    <t>77387-12671</t>
  </si>
  <si>
    <t>PIZZA CHEESE STFD CRUST TFF</t>
  </si>
  <si>
    <t>77387-12685</t>
  </si>
  <si>
    <t>BREADSTICK MOZZ WHL GRAIN CN FZ</t>
  </si>
  <si>
    <t>77387-12680</t>
  </si>
  <si>
    <t>PIZZA CHEESE W/WHL GRAIN SLCD</t>
  </si>
  <si>
    <t>77387-12655</t>
  </si>
  <si>
    <t>PIZZA CHEESE 4X6 CN TFF</t>
  </si>
  <si>
    <t>77387-12531</t>
  </si>
  <si>
    <t>PIZZA CHEESE QUESADILLA</t>
  </si>
  <si>
    <t>77387-12584</t>
  </si>
  <si>
    <t>PIZZA MOZZ 100% 4X6" CN</t>
  </si>
  <si>
    <t>77387-12714</t>
  </si>
  <si>
    <t>TACO BEEF WHL GRAIN 3.5" FZ</t>
  </si>
  <si>
    <t>77387-12716</t>
  </si>
  <si>
    <t>PIZZA WEDGE CHEESE STFD CRUST</t>
  </si>
  <si>
    <t>77387-12718</t>
  </si>
  <si>
    <t>PIZZA CHEESE 4X6 WHL GRAIN CN</t>
  </si>
  <si>
    <t>77387-12708</t>
  </si>
  <si>
    <t>PIZZA BRKFST TURKEY SAUSAGE CN</t>
  </si>
  <si>
    <t>16272-20121</t>
  </si>
  <si>
    <t>CALZONE MEAT COMBO WHL GRAIN FZ</t>
  </si>
  <si>
    <t>16272-20120</t>
  </si>
  <si>
    <t>CALZONE 3 CHEESE WHL GRAIN FZ</t>
  </si>
  <si>
    <t>16272-20124</t>
  </si>
  <si>
    <t>FLATBREAD CHSY GARLIC PARMESAN</t>
  </si>
  <si>
    <t>77387-12611</t>
  </si>
  <si>
    <t>TWISTED STIX CINNAMON BLUBRY</t>
  </si>
  <si>
    <t>77387-12646</t>
  </si>
  <si>
    <t>WRAP CHILI CHEESE WHL GRAIN</t>
  </si>
  <si>
    <t>77387-12532</t>
  </si>
  <si>
    <t>PIZZA QUESADILLA CHICKEN TFF</t>
  </si>
  <si>
    <t>J.M. SMUCKER COMPANY</t>
  </si>
  <si>
    <t>SANDWICH PBJ GRAPE WHL GRAIN FZ</t>
  </si>
  <si>
    <t>SANDWICH PBJ STRWBRY WHL GR FZ</t>
  </si>
  <si>
    <t>SANDWICH PBJ GRAPE UNCRUSTABLE</t>
  </si>
  <si>
    <t>SANDWICH PBJ STRWBRY FZ</t>
  </si>
  <si>
    <t>RED GOLD, LLC</t>
  </si>
  <si>
    <t>WETY572</t>
  </si>
  <si>
    <t>KETCHUP 33% FCY POUCH TFF</t>
  </si>
  <si>
    <t>REDY51Z</t>
  </si>
  <si>
    <t>KETCHUP TOMATO DUNK CUP</t>
  </si>
  <si>
    <t>REDYL9G</t>
  </si>
  <si>
    <t>KETCHUP W/NAT SUGAR</t>
  </si>
  <si>
    <t>REDYL99</t>
  </si>
  <si>
    <t>KETCHUP NAT W/SUGAR LS</t>
  </si>
  <si>
    <t>REDOA1Z</t>
  </si>
  <si>
    <t>SAUCE BBQ DUNK CUP</t>
  </si>
  <si>
    <t>RPKNA9E</t>
  </si>
  <si>
    <t>SAUCE MARINARA LS</t>
  </si>
  <si>
    <t>REDNA2ZC168</t>
  </si>
  <si>
    <t>SAUCE MARINARA DIPPING CUP</t>
  </si>
  <si>
    <t>REDSC2ZC168</t>
  </si>
  <si>
    <t>SALSA MILD DIPPING CUP</t>
  </si>
  <si>
    <t>WETYA3G</t>
  </si>
  <si>
    <t>KETCHUP FCY BNB TFF</t>
  </si>
  <si>
    <t>WETY599</t>
  </si>
  <si>
    <t>KETCHUP 33% FCY CONC TFF</t>
  </si>
  <si>
    <t>REDSC99</t>
  </si>
  <si>
    <t>SALSA MILD TFF</t>
  </si>
  <si>
    <t>REDY59P</t>
  </si>
  <si>
    <t>KETCHUP IN JUG W/PUMP</t>
  </si>
  <si>
    <t>RPKDX99</t>
  </si>
  <si>
    <t>TOMATO CRUSHED AP TFF</t>
  </si>
  <si>
    <t>RPKNA99</t>
  </si>
  <si>
    <t>SAUCE MARINARA</t>
  </si>
  <si>
    <t>RPKIX99</t>
  </si>
  <si>
    <t>SAUCE PIZZA XHVY W/BASIL</t>
  </si>
  <si>
    <t>REDYA3G</t>
  </si>
  <si>
    <t>KETCHUP FCY 33% VOL-PAK BNB</t>
  </si>
  <si>
    <t>REDY59G</t>
  </si>
  <si>
    <t>KETCHUP TFF</t>
  </si>
  <si>
    <t>RPKMA9E</t>
  </si>
  <si>
    <t>SAUCE SPAGHETTI NTRTN ENHANCE</t>
  </si>
  <si>
    <t>REDYL7D</t>
  </si>
  <si>
    <t>RPKIL9E</t>
  </si>
  <si>
    <t>SAUCE PIZZA LS</t>
  </si>
  <si>
    <t>REDNA2ZC84</t>
  </si>
  <si>
    <t>SAUCE MARINARA DIP CUP</t>
  </si>
  <si>
    <t>REDNA1Z</t>
  </si>
  <si>
    <t>HUYYW8G</t>
  </si>
  <si>
    <t>KETCHUP SRIRACHA HOT CHILI</t>
  </si>
  <si>
    <t>HUYYW7D</t>
  </si>
  <si>
    <t>REDYL9P</t>
  </si>
  <si>
    <t>KETCHUP NAT BALANCE JUG</t>
  </si>
  <si>
    <t>HUYYW9P</t>
  </si>
  <si>
    <t>KETCHUP SRIRACHA HOT CHILE JUG</t>
  </si>
  <si>
    <t>REDOA9P</t>
  </si>
  <si>
    <t>SAUCE BBQ NATURALLY BALANCED</t>
  </si>
  <si>
    <t>RPKIL9R</t>
  </si>
  <si>
    <t>SAUCE PIZZA FULLY PREPARED</t>
  </si>
  <si>
    <t>REDY57D</t>
  </si>
  <si>
    <t>KETCHUP 33% FCY DISP POUCH TFF</t>
  </si>
  <si>
    <t>RPKUA99</t>
  </si>
  <si>
    <t>PASTE TOMATO</t>
  </si>
  <si>
    <t>100103W</t>
  </si>
  <si>
    <t>BREADSTICK 6" WHL GRAIN R/F FZ</t>
  </si>
  <si>
    <t>100103D</t>
  </si>
  <si>
    <t>BREADSTICK 7 IN STFD PEPPERONI</t>
  </si>
  <si>
    <t>BREADSTICK 7" STFD W/100% MOZZ</t>
  </si>
  <si>
    <t>CARGILL</t>
  </si>
  <si>
    <t>EGG HRD CKD PLLW PACK R/F</t>
  </si>
  <si>
    <t>Proc Link</t>
  </si>
  <si>
    <t>EGG PATTY GRLLD</t>
  </si>
  <si>
    <t>FRNCH TOAST WHL GRAIN FZ</t>
  </si>
  <si>
    <t>EGG OMELET COLBY CHEESE FC CN</t>
  </si>
  <si>
    <t>LAND O LAKES</t>
  </si>
  <si>
    <t>SAUCE CHEESE YLW POUCH</t>
  </si>
  <si>
    <t>CHEESE AMER WHI SLCD 160</t>
  </si>
  <si>
    <t>CHEESE MOZZ STRING LIGHT IW</t>
  </si>
  <si>
    <t>DIP CHEESE ULT CHED CUP</t>
  </si>
  <si>
    <t>CHEESE AMER YLW SL R/F R/S</t>
  </si>
  <si>
    <t>CHEESE MOZZ STRING IW TFF</t>
  </si>
  <si>
    <t>MACARONI &amp; CHEESE R/F WHL GRAIN</t>
  </si>
  <si>
    <t>SAUCE CHEESE MUCHO QUESO CUP</t>
  </si>
  <si>
    <t>CHEESE PEPPER JCK SL R/F</t>
  </si>
  <si>
    <t>MACARONI &amp; CHEESE WHL GRAIN</t>
  </si>
  <si>
    <t>CHEESE CHED MILD CRACKER CUT</t>
  </si>
  <si>
    <t>CHEESE CHED SHRED MILD</t>
  </si>
  <si>
    <t>SNO63</t>
  </si>
  <si>
    <t>FRIES 1/2" CC SNOFLAKE FZ</t>
  </si>
  <si>
    <t>OIF03613</t>
  </si>
  <si>
    <t>POTATO MASHED SEASND FZ</t>
  </si>
  <si>
    <t>MCL03624</t>
  </si>
  <si>
    <t>POTATO CUBE BTTRD SEASND FZ</t>
  </si>
  <si>
    <t>MCX04717</t>
  </si>
  <si>
    <t>FRIES THICK SEASND SKN-ON 1/2"</t>
  </si>
  <si>
    <t>MCF04851</t>
  </si>
  <si>
    <t>POTATO REDSKIN RSTD CHPD FZ</t>
  </si>
  <si>
    <t>OIF00215A</t>
  </si>
  <si>
    <t>POTATO TATER TOTS VERSITOTS TFF</t>
  </si>
  <si>
    <t>OIF01028A</t>
  </si>
  <si>
    <t>FRIES 5/16 IN EVERCRISP XLF FZ</t>
  </si>
  <si>
    <t>OIF01037A</t>
  </si>
  <si>
    <t>FRIES WAFFLE CUT</t>
  </si>
  <si>
    <t>OIF03456</t>
  </si>
  <si>
    <t>POTATO SMILES GF</t>
  </si>
  <si>
    <t>FRIES 3/8" REG CUT HVY BTTRD</t>
  </si>
  <si>
    <t>FRIES WEDGE 8 CUT SEASND CRISPY</t>
  </si>
  <si>
    <t>TATER TOT REDU_SOD</t>
  </si>
  <si>
    <t>FRIES SPIRAL SEASND BAKEABLE FZ</t>
  </si>
  <si>
    <t>OIF00024A</t>
  </si>
  <si>
    <t>FRIES WEDGE 8 CUT CNTRY STYLE</t>
  </si>
  <si>
    <t>POTATO HASHBROWN RND FZ</t>
  </si>
  <si>
    <t>POTATO MASHED EMOTICON SHAPE</t>
  </si>
  <si>
    <t>FRIES CC CRISPY SEASND</t>
  </si>
  <si>
    <t>MCF03762</t>
  </si>
  <si>
    <t>FRIES 3/8 IN STRAIGHT CUT TFF</t>
  </si>
  <si>
    <t>MCF03927</t>
  </si>
  <si>
    <t>POTATO CHNK SEASND DELI ROASTER</t>
  </si>
  <si>
    <t>MCX03602</t>
  </si>
  <si>
    <t>POTATO SKINS SHELL MED FZ</t>
  </si>
  <si>
    <t>MCF03761</t>
  </si>
  <si>
    <t>FRIES 3/8 IN CC LONG FCY FZ</t>
  </si>
  <si>
    <t>MCL03623</t>
  </si>
  <si>
    <t>FRIES WAFFLE SEASND SKN-ON</t>
  </si>
  <si>
    <t>MCF03788</t>
  </si>
  <si>
    <t>FRIES THICK STRAIGHT CUT FZ</t>
  </si>
  <si>
    <t>GFR01</t>
  </si>
  <si>
    <t>FRIES SHOESTRING FZ</t>
  </si>
  <si>
    <t>MCX01</t>
  </si>
  <si>
    <t>FRIES 1/4 IN SHOESTRING FZ</t>
  </si>
  <si>
    <t>MCL03622</t>
  </si>
  <si>
    <t>FRIES SPIRAL SPICY BTTRD SEASND</t>
  </si>
  <si>
    <t>MCX03621</t>
  </si>
  <si>
    <t>FRIES 3/8" STRAIGHT SPICY RED</t>
  </si>
  <si>
    <t>MCX03626</t>
  </si>
  <si>
    <t>FRIES WEDGE 8 CUT CRISP &amp; SPICY</t>
  </si>
  <si>
    <t>MCF04812</t>
  </si>
  <si>
    <t>POTATO HLVS REDSKIN RSTD FZ</t>
  </si>
  <si>
    <t>OIF00055A</t>
  </si>
  <si>
    <t>FRIES 1/2" CC OVEN RDY</t>
  </si>
  <si>
    <t>OIF01038A</t>
  </si>
  <si>
    <t>FRIES SPIRAL CUT GLDN TWIRL FZ</t>
  </si>
  <si>
    <t>MCX40</t>
  </si>
  <si>
    <t>FRIES 3/8" STRAIGHT CUT XL</t>
  </si>
  <si>
    <t>MCCAINS - Sweet Potatoes</t>
  </si>
  <si>
    <t>MCF04712</t>
  </si>
  <si>
    <t>FRIES SWEET POTATO CC RIDGE WED</t>
  </si>
  <si>
    <t>MCF04965</t>
  </si>
  <si>
    <t>FRIES 1/4" SWEET POTATO MAXI</t>
  </si>
  <si>
    <t>MCF05074</t>
  </si>
  <si>
    <t>FRIES SWEET POTATO CROSS TRAX</t>
  </si>
  <si>
    <t>FRIES SWEET POTATO 5/16 IN</t>
  </si>
  <si>
    <t>MCF04566</t>
  </si>
  <si>
    <t>FRIES SWEET POTATO 7/16 CC XLF</t>
  </si>
  <si>
    <t>MCF03731</t>
  </si>
  <si>
    <t>FRIES SWEET POTATO 5/16"</t>
  </si>
  <si>
    <t>MCF03725</t>
  </si>
  <si>
    <t>FRIES 3/8 IN STRAIGHT CUT SWEET</t>
  </si>
  <si>
    <t>NATIONAL FOOD GROUP (ZEE ZEE)</t>
  </si>
  <si>
    <t>A3500</t>
  </si>
  <si>
    <t>APPLESAUCE UNSWTND CUP</t>
  </si>
  <si>
    <t>A1410</t>
  </si>
  <si>
    <t>APPLESAUCE CINNAMON UNSWTND</t>
  </si>
  <si>
    <t>A3530</t>
  </si>
  <si>
    <t>APPLESAUCE ROCK N BLUE RSPBRY</t>
  </si>
  <si>
    <t>A3700</t>
  </si>
  <si>
    <t>APPLESAUCE STRWBY-BAN UNSWTND</t>
  </si>
  <si>
    <t>A3810</t>
  </si>
  <si>
    <t>APPLESAUCE MANGO PEACH CUP</t>
  </si>
  <si>
    <t>A1490</t>
  </si>
  <si>
    <t>APPLESAUCE STRWBRY UNSWTND</t>
  </si>
  <si>
    <t>PILGRIMS PRIDE</t>
  </si>
  <si>
    <t>RICH CHICKS</t>
  </si>
  <si>
    <t>RICHS PRODUCT</t>
  </si>
  <si>
    <t>PIZZA DGH SHEET 16" RND</t>
  </si>
  <si>
    <t>ROLL DGH HS TFF</t>
  </si>
  <si>
    <t>ROLL DNR DGH WHEAT TFF</t>
  </si>
  <si>
    <t>ROLL DGH SUB WHI DLX TFF</t>
  </si>
  <si>
    <t>BRKFST RND BKD IW T&amp;S TFF FZ</t>
  </si>
  <si>
    <t>PIZZA DGH 16" WHL GRAIN SHEET</t>
  </si>
  <si>
    <t>PIZZA DGH 12X16 IN WHL GRAIN FZ</t>
  </si>
  <si>
    <t>ROLL DNR WHL GRAIN W/HONEY</t>
  </si>
  <si>
    <t>FLATBREAD WHL GRAIN FZ TFF</t>
  </si>
  <si>
    <t>ROLL DNR DGH WHL GRAIN</t>
  </si>
  <si>
    <t>PIZZA CRUST 16 IN WHL GRAIN FZ</t>
  </si>
  <si>
    <t>DONUT RAISED WHL GRAIN</t>
  </si>
  <si>
    <t>FLATBREAD WHL GRAIN 4 IN FZ</t>
  </si>
  <si>
    <t>DONUT HOLE WHL GRAIN FZ TFF</t>
  </si>
  <si>
    <t>COOKIE TRIPLE CHOC FILLED WHL</t>
  </si>
  <si>
    <t>FRNCH TOAST BITE WHL GRAIN CN</t>
  </si>
  <si>
    <t>PANCAKE BITE WHL GRAIN CN</t>
  </si>
  <si>
    <t>FLATBREAD WAFFLE WHL GRAIN RND</t>
  </si>
  <si>
    <t>ROLL DGH CINNAMON SWEET TFF</t>
  </si>
  <si>
    <t>BREAD DGH FRNCH TFF</t>
  </si>
  <si>
    <t>PIZZA CRUST 16" RAISED EDGE</t>
  </si>
  <si>
    <t>BISCUIT DGH STHRN STYLE</t>
  </si>
  <si>
    <t>ROLL DGH CINNAMON JUMBO SWEET</t>
  </si>
  <si>
    <t>PIZZA DGH SHEET 7" TFF</t>
  </si>
  <si>
    <t>ROLL DGH BUTTER &amp; EGG</t>
  </si>
  <si>
    <t>DGH CINNAMON ULT BRKFST RND</t>
  </si>
  <si>
    <t>ROLL DGH CINNAMON WHL GRAIN FZ</t>
  </si>
  <si>
    <t>ROLL SUB DGH 6" MINI 51% WHL</t>
  </si>
  <si>
    <t>BREADSTICK DGH WHL GRAIN 51% FZ</t>
  </si>
  <si>
    <t>BRKFST RND ULT OATMEAL CHOC</t>
  </si>
  <si>
    <t>ROLL DGH CINNAMON WHL GRAIN</t>
  </si>
  <si>
    <t>BISCUIT DGH WHL GRAIN TFF FZ</t>
  </si>
  <si>
    <t>PIZZA CRUST 12 X 16 PARBKD FZ</t>
  </si>
  <si>
    <t>PIZZA DGH 5" SHEETED WHL GRAIN</t>
  </si>
  <si>
    <t>DGH PIZZA SHEETED WHL GRN</t>
  </si>
  <si>
    <t>COOKIE CAKE FILLED WHL GRAIN IW</t>
  </si>
  <si>
    <t>BISCUIT DGH STICK</t>
  </si>
  <si>
    <t>CORNBREAD POPPER WHL GRAIN FZ</t>
  </si>
  <si>
    <t>ROLL DGH DNR SWEET YEAST TFF</t>
  </si>
  <si>
    <t>S.A. PIAZZA (WILD MIKES)</t>
  </si>
  <si>
    <t>APTZ CHEESE BITE BULK FZ CN TFF</t>
  </si>
  <si>
    <t>PIZZA CHEESE 5 IN DP DISH</t>
  </si>
  <si>
    <t>APTZ BITE JALAPENO &amp; CHEESE FZ</t>
  </si>
  <si>
    <t>PIZZA CHEESE 16 IN WHL GRAIN</t>
  </si>
  <si>
    <t>PIZZA CHEESE 5" WHL GRAIN IW</t>
  </si>
  <si>
    <t>PIZZA PEPPERONI 5" DP DISH IW</t>
  </si>
  <si>
    <t>SCHWANS</t>
  </si>
  <si>
    <t>PIZZA CHEESE 16 IN SCRATCH RDY</t>
  </si>
  <si>
    <t>PIZZA CHEESE DP DISH CN TFF FZ</t>
  </si>
  <si>
    <t>PIZZA BOLD CHEESE 16" WHL GRAIN</t>
  </si>
  <si>
    <t>PIZZA CHEESE FRNCH BREAD 6" FZ</t>
  </si>
  <si>
    <t>BREAD FRNCH GARLIC MULTI CHEESE</t>
  </si>
  <si>
    <t>PIZZA CHEESE WHL GRAIN 16 IN FZ</t>
  </si>
  <si>
    <t>PIZZA CHEESE 50/50 WHL GRAIN</t>
  </si>
  <si>
    <t>PIZZA 4 CHEESE 16" TFF</t>
  </si>
  <si>
    <t>PIZZA PEPPERONI RND 5"</t>
  </si>
  <si>
    <t>PIZZA CHEESE RND 5" TFF FZ</t>
  </si>
  <si>
    <t>PIZZA CHEESE WHL GRAIN IW FZ</t>
  </si>
  <si>
    <t>PIZZA CHEESE WHL GRAIN 4X6 FZ</t>
  </si>
  <si>
    <t>PIZZA BRKFST BACON &amp; EGG</t>
  </si>
  <si>
    <t>PIZZA PEPPERONI 5" DP DISH</t>
  </si>
  <si>
    <t>PIZZA CHEESE WHL GRAIN WEDGE</t>
  </si>
  <si>
    <t>PIZZA BRKFST TURKEY SAUSAGE</t>
  </si>
  <si>
    <t>CHICKEN ORANGE STIR FRY FZ TFF</t>
  </si>
  <si>
    <t>100113D</t>
  </si>
  <si>
    <t>KIT STIR FRY CHICKEN TERIYAKI</t>
  </si>
  <si>
    <t>PIZZA BUFFALO CHICKEN 16" PRIMO</t>
  </si>
  <si>
    <t>PIZZA PEPPERONI CHEESE 50/50 CN</t>
  </si>
  <si>
    <t>PIZZA CHEESE CLASSIC CRUST</t>
  </si>
  <si>
    <t>PIZZA PEPPERONI 16 IN</t>
  </si>
  <si>
    <t>PIZZA PEPPERONI 5" IW</t>
  </si>
  <si>
    <t>PIZZA SUPREME 5" IW TFF</t>
  </si>
  <si>
    <t>PIZZA CHEESE 5" IW TFF</t>
  </si>
  <si>
    <t>Tasty Brand</t>
  </si>
  <si>
    <t>00825WG</t>
  </si>
  <si>
    <t>PASTA ROLL DBL STFD WG</t>
  </si>
  <si>
    <t>BAGEL PIZZA CHEESE MINI</t>
  </si>
  <si>
    <t>00801WG</t>
  </si>
  <si>
    <t>LASAGNA ROLL UP CHEESE</t>
  </si>
  <si>
    <t>PIZZABOLI CHEESE WHL GRAIN IW</t>
  </si>
  <si>
    <t>BREADSTICK MOZZ WHL GRAIN BRD</t>
  </si>
  <si>
    <t>BREADSTICK MOZZ FILLED WHL</t>
  </si>
  <si>
    <t>00832WG</t>
  </si>
  <si>
    <t>RAVIOLI SQ WHL GRAIN FZ</t>
  </si>
  <si>
    <t>00837WG</t>
  </si>
  <si>
    <t>RAVIOLI CHEESE MINI WHL GRAIN</t>
  </si>
  <si>
    <t>RAVIOLI CHEESE MINI RND BRD FZ</t>
  </si>
  <si>
    <t>YANGS</t>
  </si>
  <si>
    <t>15555-5</t>
  </si>
  <si>
    <t>CHICKEN GENERAL TSO</t>
  </si>
  <si>
    <t>15563-0</t>
  </si>
  <si>
    <t>CHICKEN MANDARIN ORANGE FZ TFF</t>
  </si>
  <si>
    <t/>
  </si>
  <si>
    <t>Spl Ord</t>
  </si>
  <si>
    <t>Pack Size</t>
  </si>
  <si>
    <t>6/2.25LB</t>
  </si>
  <si>
    <t>12/30.7OZ</t>
  </si>
  <si>
    <t>6/57 OZ</t>
  </si>
  <si>
    <t>6/40.5OZ</t>
  </si>
  <si>
    <t>12/28 OZ</t>
  </si>
  <si>
    <t>6/5.31LB</t>
  </si>
  <si>
    <t>6/24.27OZ</t>
  </si>
  <si>
    <t>6/34 OZ</t>
  </si>
  <si>
    <t>8/32.5OZ</t>
  </si>
  <si>
    <t>8/31.9OZ</t>
  </si>
  <si>
    <t>6/26 OZ</t>
  </si>
  <si>
    <t>10/29.3OZ</t>
  </si>
  <si>
    <t>72/4.84OZ</t>
  </si>
  <si>
    <t>96/4.8 OZ</t>
  </si>
  <si>
    <t>96/5 OZ</t>
  </si>
  <si>
    <t>192/1.93OZ</t>
  </si>
  <si>
    <t>96/4.67OZ</t>
  </si>
  <si>
    <t>96/4.56OZ</t>
  </si>
  <si>
    <t>48/5 OZ</t>
  </si>
  <si>
    <t>96/4.65OZ</t>
  </si>
  <si>
    <t>96/4.09OZ</t>
  </si>
  <si>
    <t>72/4.8 OZ</t>
  </si>
  <si>
    <t>96/4.68OZ</t>
  </si>
  <si>
    <t>192/2.66OZ</t>
  </si>
  <si>
    <t>60/4.69OZ</t>
  </si>
  <si>
    <t>72/4.25OZ</t>
  </si>
  <si>
    <t>96/2.3 OZ</t>
  </si>
  <si>
    <t>60/4.8 OZ</t>
  </si>
  <si>
    <t>72/2.6 OZ</t>
  </si>
  <si>
    <t>72/5.3 OZ</t>
  </si>
  <si>
    <t>6/#10 CN</t>
  </si>
  <si>
    <t>6/114 OZ</t>
  </si>
  <si>
    <t>1/3 GA</t>
  </si>
  <si>
    <t>250/1 OZ</t>
  </si>
  <si>
    <t>1000/9 GM</t>
  </si>
  <si>
    <t>168/3 OZ</t>
  </si>
  <si>
    <t>168/2.5 OZ</t>
  </si>
  <si>
    <t>2/1.5 GA</t>
  </si>
  <si>
    <t>84/2.5 OZ</t>
  </si>
  <si>
    <t>1000/8 GM</t>
  </si>
  <si>
    <t>1/10 LB</t>
  </si>
  <si>
    <t>2/5 LB</t>
  </si>
  <si>
    <t>144/2 OZ</t>
  </si>
  <si>
    <t>175/3 OZ</t>
  </si>
  <si>
    <t>750/.69 OZ</t>
  </si>
  <si>
    <t>450/1.13OZ</t>
  </si>
  <si>
    <t>1800/.29 OZ</t>
  </si>
  <si>
    <t>108/4.4 OZ</t>
  </si>
  <si>
    <t>150/3.23OZ</t>
  </si>
  <si>
    <t>72/3.7 OZ</t>
  </si>
  <si>
    <t>150/3.29OZ</t>
  </si>
  <si>
    <t>1/28.35LB</t>
  </si>
  <si>
    <t>108/3 OZ</t>
  </si>
  <si>
    <t>6/5 LB</t>
  </si>
  <si>
    <t>132/3.75OZ</t>
  </si>
  <si>
    <t>240/2.07OZ</t>
  </si>
  <si>
    <t>200/2.5 OZ</t>
  </si>
  <si>
    <t>215/2.26 OZ</t>
  </si>
  <si>
    <t>330/1.5 OZ</t>
  </si>
  <si>
    <t>6/5.25LB</t>
  </si>
  <si>
    <t>92/6.6 OZ</t>
  </si>
  <si>
    <t>720/.67 OZ</t>
  </si>
  <si>
    <t>8/18 CT</t>
  </si>
  <si>
    <t>369/1.25OZ</t>
  </si>
  <si>
    <t>130/2.9 OZ</t>
  </si>
  <si>
    <t>225/2.1 OZ</t>
  </si>
  <si>
    <t>6/106 OZ</t>
  </si>
  <si>
    <t>168/1 OZ</t>
  </si>
  <si>
    <t>140/3 OZ</t>
  </si>
  <si>
    <t>8/1.5 LB</t>
  </si>
  <si>
    <t>1/15 LB</t>
  </si>
  <si>
    <t>4/5 LB</t>
  </si>
  <si>
    <t>6/4 LB</t>
  </si>
  <si>
    <t>4/4 LB</t>
  </si>
  <si>
    <t>6/4.5 LB</t>
  </si>
  <si>
    <t>4/4.25LB</t>
  </si>
  <si>
    <t>4/3 LB</t>
  </si>
  <si>
    <t>6/2.5 LB</t>
  </si>
  <si>
    <t>6/40 OZ</t>
  </si>
  <si>
    <t>96/4.5 OZ</t>
  </si>
  <si>
    <t>128/3.75OZ</t>
  </si>
  <si>
    <t>20/26 OZ</t>
  </si>
  <si>
    <t>288/1 OZ</t>
  </si>
  <si>
    <t>240/1.5 OZ</t>
  </si>
  <si>
    <t>60/7.5 OZ</t>
  </si>
  <si>
    <t>126/2.2 OZ</t>
  </si>
  <si>
    <t>24/20 OZ</t>
  </si>
  <si>
    <t>20/24.5OZ</t>
  </si>
  <si>
    <t>288/1.25OZ</t>
  </si>
  <si>
    <t>192/2 OZ</t>
  </si>
  <si>
    <t>160/2.5 OZ</t>
  </si>
  <si>
    <t>18/17 OZ</t>
  </si>
  <si>
    <t>84/2.45OZ</t>
  </si>
  <si>
    <t>192/1 OZ</t>
  </si>
  <si>
    <t>384/.41 OZ</t>
  </si>
  <si>
    <t>120/1.7 OZ</t>
  </si>
  <si>
    <t>384/.51 OZ</t>
  </si>
  <si>
    <t>192/1.1 OZ</t>
  </si>
  <si>
    <t>140/2.6 OZ</t>
  </si>
  <si>
    <t>120/2.25OZ</t>
  </si>
  <si>
    <t>24/19.5OZ</t>
  </si>
  <si>
    <t>10/22.5OZ</t>
  </si>
  <si>
    <t>216/2.25OZ</t>
  </si>
  <si>
    <t>84/4 OZ</t>
  </si>
  <si>
    <t>96/5.5 OZ</t>
  </si>
  <si>
    <t>140/2.5 OZ</t>
  </si>
  <si>
    <t>240/1.35OZ</t>
  </si>
  <si>
    <t>180/2.4 OZ</t>
  </si>
  <si>
    <t>250/1.2 OZ</t>
  </si>
  <si>
    <t>182/2.6 OZ</t>
  </si>
  <si>
    <t>16/17 OZ</t>
  </si>
  <si>
    <t>150/2.5 OZ</t>
  </si>
  <si>
    <t>20/21.5OZ</t>
  </si>
  <si>
    <t>250/1.25OZ</t>
  </si>
  <si>
    <t>240/1 OZ</t>
  </si>
  <si>
    <t>80/5.49OZ</t>
  </si>
  <si>
    <t>90/5.49OZ</t>
  </si>
  <si>
    <t>80/5.63OZ</t>
  </si>
  <si>
    <t>9/42 OZ</t>
  </si>
  <si>
    <t>128/3.31OZ</t>
  </si>
  <si>
    <t>60/4.98OZ</t>
  </si>
  <si>
    <t>9/44.5OZ</t>
  </si>
  <si>
    <t>60/4.94OZ</t>
  </si>
  <si>
    <t>60/4.29OZ</t>
  </si>
  <si>
    <t>9/41.5OZ</t>
  </si>
  <si>
    <t>96/4.6 OZ</t>
  </si>
  <si>
    <t>9/47.92OZ</t>
  </si>
  <si>
    <t>54/5.57OZ</t>
  </si>
  <si>
    <t>54/5.2 OZ</t>
  </si>
  <si>
    <t>72/4.46OZ</t>
  </si>
  <si>
    <t>96/5.1 OZ</t>
  </si>
  <si>
    <t>128/2.95OZ</t>
  </si>
  <si>
    <t>60/5.5 OZ</t>
  </si>
  <si>
    <t>128/3 OZ</t>
  </si>
  <si>
    <t>240/2.8 OZ</t>
  </si>
  <si>
    <t>96/4.48OZ</t>
  </si>
  <si>
    <t>36/7 IN</t>
  </si>
  <si>
    <t>9/44.78OZ</t>
  </si>
  <si>
    <t>24/5.45OZ</t>
  </si>
  <si>
    <t>24/6 OZ</t>
  </si>
  <si>
    <t>24/4.98OZ</t>
  </si>
  <si>
    <t>130/4.3 OZ</t>
  </si>
  <si>
    <t>384/1.17OZ</t>
  </si>
  <si>
    <t>110/4.3 OZ</t>
  </si>
  <si>
    <t>1/30 LB</t>
  </si>
  <si>
    <t>90/3.1 OZ</t>
  </si>
  <si>
    <t>110/4.36OZ</t>
  </si>
  <si>
    <r>
      <t>PFG NorthCenter  -  NOi Allowances</t>
    </r>
    <r>
      <rPr>
        <b/>
        <sz val="28"/>
        <color rgb="FF0070C0"/>
        <rFont val="Calibri"/>
        <family val="2"/>
        <scheme val="minor"/>
      </rPr>
      <t xml:space="preserve"> </t>
    </r>
    <r>
      <rPr>
        <b/>
        <sz val="28"/>
        <rFont val="Calibri"/>
        <family val="2"/>
        <scheme val="minor"/>
      </rPr>
      <t xml:space="preserve"> 2023 - 2024  </t>
    </r>
    <r>
      <rPr>
        <b/>
        <sz val="9"/>
        <color rgb="FFFF0000"/>
        <rFont val="Calibri"/>
        <family val="2"/>
        <scheme val="minor"/>
      </rPr>
      <t>Revised 09/15/23</t>
    </r>
  </si>
  <si>
    <t>Stocked</t>
  </si>
  <si>
    <t>Discount Per Case</t>
  </si>
  <si>
    <t>TYSON FOODS, INC. Chicken</t>
  </si>
  <si>
    <t>TYSON FOODS, INC. Cheese</t>
  </si>
  <si>
    <t>Cases Requested</t>
  </si>
  <si>
    <t>Lbs. Requested</t>
  </si>
  <si>
    <t>$ Requested</t>
  </si>
  <si>
    <t>Total $ Requested</t>
  </si>
  <si>
    <t>Requested NOI $</t>
  </si>
  <si>
    <t>District SY 2024 PAL</t>
  </si>
  <si>
    <t>Remaining PAL $</t>
  </si>
  <si>
    <t>72-113</t>
  </si>
  <si>
    <t>MCCAINS - White</t>
  </si>
  <si>
    <t>90-111</t>
  </si>
  <si>
    <t>100-140</t>
  </si>
  <si>
    <t>91-113</t>
  </si>
  <si>
    <t>Servngs Per Case</t>
  </si>
  <si>
    <t>Raw # Per Case</t>
  </si>
  <si>
    <r>
      <t>CHICKEN PATTY BRD WHL GRAIN FC-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</si>
  <si>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NUGGET BRD WHL GRAIN FC - </t>
    </r>
    <r>
      <rPr>
        <sz val="10"/>
        <color rgb="FFFF0000"/>
        <rFont val="Calibri"/>
        <family val="2"/>
        <scheme val="minor"/>
      </rPr>
      <t>While Bird</t>
    </r>
  </si>
  <si>
    <r>
      <t xml:space="preserve">CHICKEN PATTY HOT &amp; SPICY BRD - 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</si>
  <si>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BRST FIL 3 OZ GRLLD NAE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</si>
  <si>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BRST FIL 3 OZ B/S GRLLD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</si>
  <si>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DICED 1/2" NAT FC LS FZ - 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</si>
  <si>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PATTY BRD WHL GRAIN FC - 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</si>
  <si>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PATTY BRD HOT &amp; SPICY  - </t>
    </r>
    <r>
      <rPr>
        <sz val="10"/>
        <color rgb="FFFF0000"/>
        <rFont val="Calibri"/>
        <family val="2"/>
        <scheme val="minor"/>
      </rPr>
      <t>Whole Bird</t>
    </r>
  </si>
  <si>
    <r>
      <t>CHICKEN TNDR WHL GRAIN FC FZ -</t>
    </r>
    <r>
      <rPr>
        <sz val="10"/>
        <color rgb="FFFF0000"/>
        <rFont val="Calibri"/>
        <family val="2"/>
        <scheme val="minor"/>
      </rPr>
      <t xml:space="preserve"> Whole Bird</t>
    </r>
  </si>
  <si>
    <r>
      <t xml:space="preserve">CHICKEN POPCORN GLDN BRD FC FZ - </t>
    </r>
    <r>
      <rPr>
        <sz val="10"/>
        <color rgb="FFFF0000"/>
        <rFont val="Calibri"/>
        <family val="2"/>
        <scheme val="minor"/>
      </rPr>
      <t xml:space="preserve"> While Bird</t>
    </r>
  </si>
  <si>
    <r>
      <t>CHICKEN DRUMSTICK BRD WHL GRAIN -</t>
    </r>
    <r>
      <rPr>
        <sz val="10"/>
        <color rgb="FFFF0000"/>
        <rFont val="Calibri"/>
        <family val="2"/>
        <scheme val="minor"/>
      </rPr>
      <t xml:space="preserve"> Dark Meat</t>
    </r>
  </si>
  <si>
    <r>
      <t xml:space="preserve">CHICKEN LEG MEAT B/S FC FZ - </t>
    </r>
    <r>
      <rPr>
        <sz val="10"/>
        <color rgb="FFFF0000"/>
        <rFont val="Calibri"/>
        <family val="2"/>
        <scheme val="minor"/>
      </rPr>
      <t>Dark Meat</t>
    </r>
  </si>
  <si>
    <r>
      <t>MEATBALL CHICKEN 1 OZ FC FZ -</t>
    </r>
    <r>
      <rPr>
        <sz val="10"/>
        <color rgb="FFFF0000"/>
        <rFont val="Calibri"/>
        <family val="2"/>
        <scheme val="minor"/>
      </rPr>
      <t xml:space="preserve"> Dark Meat</t>
    </r>
  </si>
  <si>
    <r>
      <t xml:space="preserve">CHICKEN FIL WHL GRAIN HOT SPICY - </t>
    </r>
    <r>
      <rPr>
        <sz val="10"/>
        <color rgb="FFFF0000"/>
        <rFont val="Calibri"/>
        <family val="2"/>
        <scheme val="minor"/>
      </rPr>
      <t>White Meat</t>
    </r>
  </si>
  <si>
    <r>
      <t>CHICKEN WING BNLS BRD CRISPY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</si>
  <si>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TNDRLN BRD WHL GRAIN FC - </t>
    </r>
    <r>
      <rPr>
        <sz val="10"/>
        <color rgb="FFFF0000"/>
        <rFont val="Calibri"/>
        <family val="2"/>
        <scheme val="minor"/>
      </rPr>
      <t>White Meat</t>
    </r>
  </si>
  <si>
    <r>
      <t>CHICKEN BRST FIL GLDN WHL GRAIN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</si>
  <si>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SAUSAGE CHICKEN PATTY BRKFST FZ - </t>
    </r>
    <r>
      <rPr>
        <sz val="10"/>
        <color rgb="FFFF0000"/>
        <rFont val="Calibri"/>
        <family val="2"/>
        <scheme val="minor"/>
      </rPr>
      <t>Dark Meat</t>
    </r>
  </si>
  <si>
    <r>
      <t>CHICKEN BRST FIL GLZD FC FZ CN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</si>
  <si>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BRST FIL GRLLD GLZD FC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</si>
  <si>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STRIP WHL GRAIN BRD HS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</si>
  <si>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FRY BRD WHL GRAIN FC FZ - 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</si>
  <si>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PULLED 65/35 LS FC FZ </t>
    </r>
    <r>
      <rPr>
        <sz val="10"/>
        <color rgb="FFFF0000"/>
        <rFont val="Calibri"/>
        <family val="2"/>
        <scheme val="minor"/>
      </rPr>
      <t>- Whole Bird</t>
    </r>
  </si>
  <si>
    <r>
      <t>CHICKEN DRUMSTICK HOT &amp; SPICY -</t>
    </r>
    <r>
      <rPr>
        <sz val="10"/>
        <color rgb="FFFF0000"/>
        <rFont val="Calibri"/>
        <family val="2"/>
        <scheme val="minor"/>
      </rPr>
      <t xml:space="preserve"> Dark Meat</t>
    </r>
  </si>
  <si>
    <r>
      <t xml:space="preserve">CHICKEN CORN DOG MINI WHL GRAIN - </t>
    </r>
    <r>
      <rPr>
        <sz val="10"/>
        <color rgb="FFFF0000"/>
        <rFont val="Calibri"/>
        <family val="2"/>
        <scheme val="minor"/>
      </rPr>
      <t>Dark Meat</t>
    </r>
  </si>
  <si>
    <r>
      <t>CHICKEN BRST FIL 4 OZ BRD WHL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</si>
  <si>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WING BNLS BRD WHL GRAIN - </t>
    </r>
    <r>
      <rPr>
        <sz val="10"/>
        <color rgb="FFFF0000"/>
        <rFont val="Calibri"/>
        <family val="2"/>
        <scheme val="minor"/>
      </rPr>
      <t>White Meat</t>
    </r>
  </si>
  <si>
    <r>
      <t>CHICKEN TNDR 2 OZ BRD WHL GRAIN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</si>
  <si>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BRST TNDR BRD FC FZ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</si>
  <si>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POPPER DARK MEAT BRD - </t>
    </r>
    <r>
      <rPr>
        <sz val="10"/>
        <color rgb="FFFF0000"/>
        <rFont val="Calibri"/>
        <family val="2"/>
        <scheme val="minor"/>
      </rPr>
      <t>Dark Meat</t>
    </r>
  </si>
  <si>
    <r>
      <t xml:space="preserve">CHICKEN BRST SLIDER FIL 2 OZ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</si>
  <si>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PATTY 4.13 OZ SPICY BRD - </t>
    </r>
    <r>
      <rPr>
        <sz val="10"/>
        <color rgb="FFFF0000"/>
        <rFont val="Calibri"/>
        <family val="2"/>
        <scheme val="minor"/>
      </rPr>
      <t>White Meat</t>
    </r>
  </si>
  <si>
    <r>
      <t>CHICKEN POPCORN WHL GRAIN BRD -</t>
    </r>
    <r>
      <rPr>
        <sz val="10"/>
        <color rgb="FFFF0000"/>
        <rFont val="Calibri"/>
        <family val="2"/>
        <scheme val="minor"/>
      </rPr>
      <t xml:space="preserve"> Whole Bird</t>
    </r>
  </si>
  <si>
    <r>
      <t xml:space="preserve">CHICKEN TNDR BRD WHL GRAIN FC - </t>
    </r>
    <r>
      <rPr>
        <sz val="10"/>
        <color rgb="FFFF0000"/>
        <rFont val="Calibri"/>
        <family val="2"/>
        <scheme val="minor"/>
      </rPr>
      <t>Whole Bird</t>
    </r>
  </si>
  <si>
    <r>
      <t>CHICKEN NUGGET BRD FC FZ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</si>
  <si>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TNDR STRIP WHL GRAIN FZ - </t>
    </r>
    <r>
      <rPr>
        <sz val="10"/>
        <color rgb="FFFF0000"/>
        <rFont val="Calibri"/>
        <family val="2"/>
        <scheme val="minor"/>
      </rPr>
      <t>Whole Bird</t>
    </r>
  </si>
  <si>
    <r>
      <t>CHICKEN PATTY 3.05 OZ WHL GRAIN  -</t>
    </r>
    <r>
      <rPr>
        <sz val="10"/>
        <color rgb="FFFF0000"/>
        <rFont val="Calibri"/>
        <family val="2"/>
        <scheme val="minor"/>
      </rPr>
      <t xml:space="preserve"> Whole Bird</t>
    </r>
  </si>
  <si>
    <r>
      <t xml:space="preserve">CHICKEN NUGGET HS BRD FC FZ - </t>
    </r>
    <r>
      <rPr>
        <sz val="10"/>
        <color rgb="FFFF0000"/>
        <rFont val="Calibri"/>
        <family val="2"/>
        <scheme val="minor"/>
      </rPr>
      <t>Whole Bird</t>
    </r>
  </si>
  <si>
    <r>
      <t xml:space="preserve">CHICKEN POPCORN BRD FC FZ - </t>
    </r>
    <r>
      <rPr>
        <sz val="10"/>
        <color rgb="FFFF0000"/>
        <rFont val="Calibri"/>
        <family val="2"/>
        <scheme val="minor"/>
      </rPr>
      <t>Whole Bird</t>
    </r>
  </si>
  <si>
    <r>
      <t>CHICKEN BRST BRD FZ  -</t>
    </r>
    <r>
      <rPr>
        <sz val="10"/>
        <color rgb="FFFF0000"/>
        <rFont val="Calibri"/>
        <family val="2"/>
        <scheme val="minor"/>
      </rPr>
      <t xml:space="preserve"> White Meat</t>
    </r>
  </si>
  <si>
    <r>
      <t xml:space="preserve">CHICKEN BRST FIL BRD FC 4OZ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</si>
  <si>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BITE WHL GRAIN FC FZ - </t>
    </r>
    <r>
      <rPr>
        <sz val="10"/>
        <color rgb="FFFF0000"/>
        <rFont val="Calibri"/>
        <family val="2"/>
        <scheme val="minor"/>
      </rPr>
      <t>White Meat</t>
    </r>
  </si>
  <si>
    <r>
      <t xml:space="preserve">CHICKEN CN FAJITA STRIP FC FZ - </t>
    </r>
    <r>
      <rPr>
        <sz val="10"/>
        <color rgb="FFFF0000"/>
        <rFont val="Calibri"/>
        <family val="2"/>
        <scheme val="minor"/>
      </rPr>
      <t>Dark Meat</t>
    </r>
  </si>
  <si>
    <t>BASIC AMERICAN</t>
  </si>
  <si>
    <t>Black means item is carried, blue means the item is 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</si>
</sst>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44" fontId="18" fillId="0" borderId="0" applyFont="0" applyFill="0" applyBorder="0" applyAlignment="0" applyProtection="0"/>
  </cellStyleXfs>
  <cellXfs count="190">
    <xf numFmtId="0" fontId="0" fillId="0" borderId="0" xfId="0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/>
    <xf numFmtId="2" fontId="5" fillId="3" borderId="4" xfId="0" applyNumberFormat="1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6" xfId="0" applyFont="1" applyBorder="1"/>
    <xf numFmtId="0" fontId="14" fillId="0" borderId="1" xfId="0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4" fillId="0" borderId="1" xfId="0" applyFont="1" applyBorder="1"/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14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/>
    <xf numFmtId="0" fontId="14" fillId="0" borderId="6" xfId="0" applyFont="1" applyBorder="1"/>
    <xf numFmtId="0" fontId="15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4" fontId="15" fillId="0" borderId="1" xfId="2" applyNumberFormat="1" applyFont="1" applyBorder="1" applyAlignment="1">
      <alignment horizontal="center"/>
    </xf>
    <xf numFmtId="4" fontId="12" fillId="0" borderId="1" xfId="2" applyNumberFormat="1" applyFont="1" applyBorder="1" applyAlignment="1">
      <alignment horizontal="center"/>
    </xf>
    <xf numFmtId="0" fontId="9" fillId="0" borderId="11" xfId="0" applyFont="1" applyBorder="1"/>
    <xf numFmtId="164" fontId="9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164" fontId="12" fillId="0" borderId="13" xfId="0" applyNumberFormat="1" applyFont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wrapText="1"/>
    </xf>
    <xf numFmtId="164" fontId="9" fillId="0" borderId="18" xfId="0" applyNumberFormat="1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6" fillId="4" borderId="1" xfId="2" applyFont="1" applyFill="1" applyBorder="1" applyAlignment="1">
      <alignment horizontal="center"/>
    </xf>
    <xf numFmtId="0" fontId="13" fillId="4" borderId="1" xfId="2" applyFont="1" applyFill="1" applyBorder="1" applyAlignment="1">
      <alignment horizontal="center"/>
    </xf>
    <xf numFmtId="0" fontId="13" fillId="4" borderId="6" xfId="2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/>
    <xf numFmtId="0" fontId="12" fillId="0" borderId="19" xfId="0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3" fillId="4" borderId="19" xfId="2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4" fontId="12" fillId="0" borderId="9" xfId="2" applyNumberFormat="1" applyFont="1" applyBorder="1" applyAlignment="1">
      <alignment horizontal="center"/>
    </xf>
    <xf numFmtId="164" fontId="12" fillId="0" borderId="10" xfId="2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64" fontId="12" fillId="0" borderId="23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Border="1"/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center" wrapText="1"/>
    </xf>
    <xf numFmtId="0" fontId="13" fillId="4" borderId="9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1" fillId="6" borderId="1" xfId="3" applyFont="1" applyFill="1" applyBorder="1" applyAlignment="1">
      <alignment horizontal="center" wrapText="1"/>
    </xf>
    <xf numFmtId="44" fontId="0" fillId="0" borderId="0" xfId="3" applyFont="1"/>
    <xf numFmtId="44" fontId="11" fillId="0" borderId="1" xfId="3" applyFont="1" applyBorder="1"/>
    <xf numFmtId="44" fontId="11" fillId="0" borderId="0" xfId="3" applyFont="1"/>
    <xf numFmtId="44" fontId="8" fillId="0" borderId="0" xfId="3" applyFont="1"/>
    <xf numFmtId="44" fontId="14" fillId="0" borderId="1" xfId="3" applyFont="1" applyBorder="1"/>
    <xf numFmtId="44" fontId="18" fillId="8" borderId="1" xfId="3" applyFont="1" applyFill="1" applyBorder="1"/>
    <xf numFmtId="44" fontId="18" fillId="9" borderId="1" xfId="3" applyFont="1" applyFill="1" applyBorder="1"/>
    <xf numFmtId="44" fontId="18" fillId="9" borderId="11" xfId="3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44" fontId="9" fillId="0" borderId="1" xfId="3" applyFont="1" applyBorder="1"/>
    <xf numFmtId="164" fontId="9" fillId="0" borderId="1" xfId="0" applyNumberFormat="1" applyFont="1" applyBorder="1" applyAlignment="1">
      <alignment horizontal="center"/>
    </xf>
    <xf numFmtId="44" fontId="11" fillId="0" borderId="1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5" fillId="0" borderId="1" xfId="2" applyNumberFormat="1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0" fontId="5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4" fillId="0" borderId="1" xfId="0" applyNumberFormat="1" applyFont="1" applyBorder="1"/>
    <xf numFmtId="0" fontId="9" fillId="0" borderId="24" xfId="0" applyFont="1" applyBorder="1"/>
    <xf numFmtId="0" fontId="12" fillId="0" borderId="24" xfId="0" applyFont="1" applyBorder="1"/>
    <xf numFmtId="0" fontId="12" fillId="0" borderId="27" xfId="0" applyFont="1" applyBorder="1"/>
    <xf numFmtId="0" fontId="9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1" xfId="0" applyFont="1" applyBorder="1"/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27" xfId="0" applyFont="1" applyBorder="1"/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44" fontId="14" fillId="7" borderId="1" xfId="3" applyFont="1" applyFill="1" applyBorder="1"/>
    <xf numFmtId="44" fontId="11" fillId="0" borderId="0" xfId="0" applyNumberFormat="1" applyFont="1" applyFill="1"/>
    <xf numFmtId="0" fontId="9" fillId="3" borderId="1" xfId="0" applyFont="1" applyFill="1" applyBorder="1" applyAlignment="1">
      <alignment horizontal="center" wrapText="1"/>
    </xf>
    <xf numFmtId="2" fontId="19" fillId="3" borderId="1" xfId="0" applyNumberFormat="1" applyFont="1" applyFill="1" applyBorder="1" applyAlignment="1">
      <alignment horizontal="center" wrapText="1"/>
    </xf>
    <xf numFmtId="164" fontId="20" fillId="3" borderId="1" xfId="3" applyNumberFormat="1" applyFont="1" applyFill="1" applyBorder="1" applyAlignment="1">
      <alignment vertical="center" wrapText="1"/>
    </xf>
    <xf numFmtId="0" fontId="16" fillId="7" borderId="1" xfId="2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15" fillId="7" borderId="1" xfId="2" applyFont="1" applyFill="1" applyBorder="1" applyAlignment="1">
      <alignment horizontal="center"/>
    </xf>
    <xf numFmtId="0" fontId="13" fillId="7" borderId="1" xfId="2" applyFont="1" applyFill="1" applyBorder="1" applyAlignment="1">
      <alignment horizontal="center"/>
    </xf>
    <xf numFmtId="0" fontId="12" fillId="7" borderId="1" xfId="0" applyFont="1" applyFill="1" applyBorder="1"/>
    <xf numFmtId="0" fontId="12" fillId="7" borderId="1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4" fontId="21" fillId="8" borderId="1" xfId="3" applyFont="1" applyFill="1" applyBorder="1" applyAlignment="1">
      <alignment horizontal="center" wrapText="1"/>
    </xf>
    <xf numFmtId="44" fontId="14" fillId="0" borderId="0" xfId="3" applyFont="1" applyBorder="1"/>
    <xf numFmtId="44" fontId="11" fillId="0" borderId="0" xfId="3" applyFont="1" applyBorder="1"/>
    <xf numFmtId="44" fontId="14" fillId="7" borderId="0" xfId="3" applyFont="1" applyFill="1" applyBorder="1"/>
    <xf numFmtId="44" fontId="23" fillId="10" borderId="11" xfId="3" applyFont="1" applyFill="1" applyBorder="1" applyAlignment="1">
      <alignment horizontal="center" vertical="center" wrapText="1"/>
    </xf>
    <xf numFmtId="44" fontId="23" fillId="10" borderId="19" xfId="3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4E23C920-EA7D-4B6B-915C-F594E4F8605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!@" TargetMode="External"/><Relationship Id="rId3" Type="http://schemas.openxmlformats.org/officeDocument/2006/relationships/hyperlink" Target="mailto:K!@" TargetMode="External"/><Relationship Id="rId7" Type="http://schemas.openxmlformats.org/officeDocument/2006/relationships/hyperlink" Target="mailto:K!@" TargetMode="External"/><Relationship Id="rId2" Type="http://schemas.openxmlformats.org/officeDocument/2006/relationships/hyperlink" Target="mailto:K!@" TargetMode="External"/><Relationship Id="rId1" Type="http://schemas.openxmlformats.org/officeDocument/2006/relationships/hyperlink" Target="mailto:K!@" TargetMode="External"/><Relationship Id="rId6" Type="http://schemas.openxmlformats.org/officeDocument/2006/relationships/hyperlink" Target="mailto:K!@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!@" TargetMode="External"/><Relationship Id="rId10" Type="http://schemas.openxmlformats.org/officeDocument/2006/relationships/hyperlink" Target="mailto:K!@" TargetMode="External"/><Relationship Id="rId4" Type="http://schemas.openxmlformats.org/officeDocument/2006/relationships/hyperlink" Target="mailto:K!@" TargetMode="External"/><Relationship Id="rId9" Type="http://schemas.openxmlformats.org/officeDocument/2006/relationships/hyperlink" Target="mailto:K!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A7318-616E-4E61-A33D-9C9C6A28DF56}">
  <dimension ref="A1:P515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20.85546875" customWidth="1"/>
    <col min="2" max="2" width="47.7109375" customWidth="1"/>
    <col min="3" max="3" width="15.7109375" customWidth="1"/>
    <col min="4" max="4" width="10.7109375" style="108" customWidth="1"/>
    <col min="5" max="5" width="16.7109375" customWidth="1"/>
    <col min="6" max="6" width="6.85546875" bestFit="1" customWidth="1"/>
    <col min="8" max="8" width="11" bestFit="1" customWidth="1"/>
    <col min="9" max="10" width="9.7109375" customWidth="1"/>
    <col min="11" max="11" width="12" style="108" customWidth="1"/>
    <col min="12" max="12" width="11.5703125" style="108" customWidth="1"/>
    <col min="13" max="14" width="11.85546875" style="110" customWidth="1"/>
    <col min="15" max="15" width="13.7109375" customWidth="1"/>
    <col min="16" max="16" width="1.42578125" bestFit="1" customWidth="1"/>
  </cols>
  <sheetData>
    <row r="1" spans="1:16" ht="36" x14ac:dyDescent="0.25">
      <c r="B1" s="174" t="s">
        <v>480</v>
      </c>
      <c r="C1" s="175"/>
      <c r="D1" s="175"/>
      <c r="E1" s="175"/>
      <c r="F1" s="175"/>
      <c r="G1" s="175"/>
      <c r="H1" s="175"/>
      <c r="I1" s="175"/>
      <c r="J1" s="176"/>
      <c r="L1" s="180" t="s">
        <v>490</v>
      </c>
      <c r="M1" s="181"/>
      <c r="N1" s="171"/>
      <c r="O1" s="115"/>
    </row>
    <row r="2" spans="1:16" ht="21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9"/>
      <c r="L2" s="182" t="s">
        <v>489</v>
      </c>
      <c r="M2" s="182"/>
      <c r="N2" s="172"/>
      <c r="O2" s="116">
        <f>SUM(O6:O348)</f>
        <v>0</v>
      </c>
    </row>
    <row r="3" spans="1:16" ht="21.75" thickBot="1" x14ac:dyDescent="0.3">
      <c r="B3" s="177" t="s">
        <v>543</v>
      </c>
      <c r="C3" s="178"/>
      <c r="D3" s="178"/>
      <c r="E3" s="178"/>
      <c r="F3" s="178"/>
      <c r="G3" s="178"/>
      <c r="H3" s="178"/>
      <c r="I3" s="178"/>
      <c r="J3" s="179"/>
      <c r="L3" s="183" t="s">
        <v>491</v>
      </c>
      <c r="M3" s="183"/>
      <c r="N3" s="173"/>
      <c r="O3" s="117">
        <f>+O1-O2</f>
        <v>0</v>
      </c>
    </row>
    <row r="4" spans="1:16" s="9" customFormat="1" ht="57.75" customHeight="1" thickBot="1" x14ac:dyDescent="0.3">
      <c r="A4" s="3" t="s">
        <v>2</v>
      </c>
      <c r="B4" s="5" t="s">
        <v>3</v>
      </c>
      <c r="C4" s="118" t="s">
        <v>332</v>
      </c>
      <c r="D4" s="158" t="s">
        <v>497</v>
      </c>
      <c r="E4" s="119" t="s">
        <v>1</v>
      </c>
      <c r="F4" s="119" t="s">
        <v>4</v>
      </c>
      <c r="G4" s="119" t="s">
        <v>5</v>
      </c>
      <c r="H4" s="119" t="s">
        <v>6</v>
      </c>
      <c r="I4" s="159" t="s">
        <v>498</v>
      </c>
      <c r="J4" s="160" t="s">
        <v>482</v>
      </c>
      <c r="K4" s="184" t="s">
        <v>485</v>
      </c>
      <c r="L4" s="109" t="s">
        <v>486</v>
      </c>
      <c r="M4" s="109" t="s">
        <v>487</v>
      </c>
      <c r="N4" s="188" t="s">
        <v>486</v>
      </c>
      <c r="O4" s="184" t="s">
        <v>488</v>
      </c>
    </row>
    <row r="5" spans="1:16" s="9" customFormat="1" ht="12.75" x14ac:dyDescent="0.2">
      <c r="A5" s="2" t="s">
        <v>542</v>
      </c>
      <c r="C5" s="10"/>
      <c r="D5" s="10"/>
      <c r="E5" s="12"/>
      <c r="F5" s="12"/>
      <c r="G5" s="12"/>
      <c r="H5" s="12"/>
      <c r="I5" s="10"/>
      <c r="J5" s="10"/>
      <c r="K5" s="10"/>
      <c r="L5" s="10"/>
      <c r="M5" s="120"/>
      <c r="N5" s="189"/>
      <c r="O5" s="12"/>
    </row>
    <row r="6" spans="1:16" s="9" customFormat="1" ht="12.75" x14ac:dyDescent="0.2">
      <c r="A6" s="59">
        <v>20922</v>
      </c>
      <c r="B6" s="12" t="s">
        <v>9</v>
      </c>
      <c r="C6" s="12" t="s">
        <v>333</v>
      </c>
      <c r="D6" s="10">
        <v>264</v>
      </c>
      <c r="E6" s="10">
        <v>20922</v>
      </c>
      <c r="F6" s="10" t="s">
        <v>481</v>
      </c>
      <c r="G6" s="10" t="s">
        <v>10</v>
      </c>
      <c r="H6" s="10">
        <v>110227</v>
      </c>
      <c r="I6" s="10">
        <v>67.5</v>
      </c>
      <c r="J6" s="121">
        <v>10.37</v>
      </c>
      <c r="K6" s="20"/>
      <c r="L6" s="20">
        <f>+I6*K6</f>
        <v>0</v>
      </c>
      <c r="M6" s="114">
        <f>+J6*K6</f>
        <v>0</v>
      </c>
      <c r="N6" s="114">
        <f>SUM(L6:L19)</f>
        <v>0</v>
      </c>
      <c r="O6" s="122">
        <f>SUM(M6:M19)</f>
        <v>0</v>
      </c>
      <c r="P6" s="13"/>
    </row>
    <row r="7" spans="1:16" s="9" customFormat="1" ht="12.75" x14ac:dyDescent="0.2">
      <c r="A7" s="59">
        <v>32752</v>
      </c>
      <c r="B7" s="12" t="s">
        <v>11</v>
      </c>
      <c r="C7" s="12" t="s">
        <v>334</v>
      </c>
      <c r="D7" s="10">
        <v>480</v>
      </c>
      <c r="E7" s="10">
        <v>81056</v>
      </c>
      <c r="F7" s="10" t="s">
        <v>481</v>
      </c>
      <c r="G7" s="10" t="s">
        <v>10</v>
      </c>
      <c r="H7" s="10">
        <v>110227</v>
      </c>
      <c r="I7" s="10">
        <v>115.15</v>
      </c>
      <c r="J7" s="121">
        <v>17.7</v>
      </c>
      <c r="K7" s="20"/>
      <c r="L7" s="20">
        <f t="shared" ref="L7:L19" si="0">+I7*K7</f>
        <v>0</v>
      </c>
      <c r="M7" s="114">
        <f t="shared" ref="M7:M19" si="1">+J7*K7</f>
        <v>0</v>
      </c>
      <c r="N7" s="185"/>
      <c r="P7" s="13"/>
    </row>
    <row r="8" spans="1:16" s="9" customFormat="1" ht="12.75" x14ac:dyDescent="0.2">
      <c r="A8" s="59">
        <v>42158</v>
      </c>
      <c r="B8" s="12" t="s">
        <v>12</v>
      </c>
      <c r="C8" s="12" t="s">
        <v>335</v>
      </c>
      <c r="D8" s="10">
        <v>468</v>
      </c>
      <c r="E8" s="10">
        <v>81837</v>
      </c>
      <c r="F8" s="10" t="s">
        <v>481</v>
      </c>
      <c r="G8" s="10" t="s">
        <v>10</v>
      </c>
      <c r="H8" s="10">
        <v>110227</v>
      </c>
      <c r="I8" s="10">
        <v>106.5</v>
      </c>
      <c r="J8" s="121">
        <v>16.37</v>
      </c>
      <c r="K8" s="20"/>
      <c r="L8" s="20">
        <f t="shared" si="0"/>
        <v>0</v>
      </c>
      <c r="M8" s="114">
        <f t="shared" si="1"/>
        <v>0</v>
      </c>
      <c r="N8" s="185"/>
      <c r="P8" s="13"/>
    </row>
    <row r="9" spans="1:16" s="9" customFormat="1" ht="12.75" x14ac:dyDescent="0.2">
      <c r="A9" s="59">
        <v>67075</v>
      </c>
      <c r="B9" s="12" t="s">
        <v>13</v>
      </c>
      <c r="C9" s="12" t="s">
        <v>333</v>
      </c>
      <c r="D9" s="10">
        <v>264</v>
      </c>
      <c r="E9" s="10">
        <v>94595</v>
      </c>
      <c r="F9" s="10" t="s">
        <v>481</v>
      </c>
      <c r="G9" s="10" t="s">
        <v>10</v>
      </c>
      <c r="H9" s="10">
        <v>110227</v>
      </c>
      <c r="I9" s="10">
        <v>67.5</v>
      </c>
      <c r="J9" s="121">
        <v>10.37</v>
      </c>
      <c r="K9" s="20"/>
      <c r="L9" s="20">
        <f t="shared" si="0"/>
        <v>0</v>
      </c>
      <c r="M9" s="114">
        <f t="shared" si="1"/>
        <v>0</v>
      </c>
      <c r="N9" s="185"/>
      <c r="P9" s="13"/>
    </row>
    <row r="10" spans="1:16" s="9" customFormat="1" ht="12.75" x14ac:dyDescent="0.2">
      <c r="A10" s="59">
        <v>154944</v>
      </c>
      <c r="B10" s="12" t="s">
        <v>14</v>
      </c>
      <c r="C10" s="12" t="s">
        <v>336</v>
      </c>
      <c r="D10" s="10">
        <v>258</v>
      </c>
      <c r="E10" s="10">
        <v>10084</v>
      </c>
      <c r="F10" s="10" t="s">
        <v>481</v>
      </c>
      <c r="G10" s="10" t="s">
        <v>10</v>
      </c>
      <c r="H10" s="10">
        <v>110227</v>
      </c>
      <c r="I10" s="10">
        <v>76</v>
      </c>
      <c r="J10" s="121">
        <v>11.68</v>
      </c>
      <c r="K10" s="20"/>
      <c r="L10" s="20">
        <f t="shared" si="0"/>
        <v>0</v>
      </c>
      <c r="M10" s="114">
        <f t="shared" si="1"/>
        <v>0</v>
      </c>
      <c r="N10" s="185"/>
      <c r="P10" s="13"/>
    </row>
    <row r="11" spans="1:16" s="9" customFormat="1" ht="12.75" x14ac:dyDescent="0.2">
      <c r="A11" s="59">
        <v>556125</v>
      </c>
      <c r="B11" s="12" t="s">
        <v>15</v>
      </c>
      <c r="C11" s="12" t="s">
        <v>337</v>
      </c>
      <c r="D11" s="10">
        <v>504</v>
      </c>
      <c r="E11" s="10">
        <v>10799</v>
      </c>
      <c r="F11" s="10" t="s">
        <v>481</v>
      </c>
      <c r="G11" s="10" t="s">
        <v>10</v>
      </c>
      <c r="H11" s="10">
        <v>110227</v>
      </c>
      <c r="I11" s="10">
        <v>105</v>
      </c>
      <c r="J11" s="121">
        <v>16.14</v>
      </c>
      <c r="K11" s="20"/>
      <c r="L11" s="20">
        <f t="shared" si="0"/>
        <v>0</v>
      </c>
      <c r="M11" s="114">
        <f t="shared" si="1"/>
        <v>0</v>
      </c>
      <c r="N11" s="185"/>
      <c r="P11" s="13"/>
    </row>
    <row r="12" spans="1:16" s="9" customFormat="1" ht="12.75" x14ac:dyDescent="0.2">
      <c r="A12" s="59">
        <v>892085</v>
      </c>
      <c r="B12" s="12" t="s">
        <v>16</v>
      </c>
      <c r="C12" s="12" t="s">
        <v>338</v>
      </c>
      <c r="D12" s="10">
        <v>720</v>
      </c>
      <c r="E12" s="10">
        <v>10215</v>
      </c>
      <c r="F12" s="10" t="s">
        <v>481</v>
      </c>
      <c r="G12" s="10" t="s">
        <v>10</v>
      </c>
      <c r="H12" s="10">
        <v>110227</v>
      </c>
      <c r="I12" s="10">
        <v>159.30000000000001</v>
      </c>
      <c r="J12" s="121">
        <v>24.48</v>
      </c>
      <c r="K12" s="20"/>
      <c r="L12" s="20">
        <f t="shared" si="0"/>
        <v>0</v>
      </c>
      <c r="M12" s="114">
        <f t="shared" si="1"/>
        <v>0</v>
      </c>
      <c r="N12" s="185"/>
      <c r="P12" s="13"/>
    </row>
    <row r="13" spans="1:16" s="9" customFormat="1" ht="12.75" x14ac:dyDescent="0.2">
      <c r="A13" s="59">
        <v>913394</v>
      </c>
      <c r="B13" s="12" t="s">
        <v>17</v>
      </c>
      <c r="C13" s="12" t="s">
        <v>337</v>
      </c>
      <c r="D13" s="10">
        <v>504</v>
      </c>
      <c r="E13" s="10">
        <v>76468</v>
      </c>
      <c r="F13" s="10" t="s">
        <v>481</v>
      </c>
      <c r="G13" s="10" t="s">
        <v>10</v>
      </c>
      <c r="H13" s="10">
        <v>110227</v>
      </c>
      <c r="I13" s="10">
        <v>105</v>
      </c>
      <c r="J13" s="121">
        <v>16.14</v>
      </c>
      <c r="K13" s="20"/>
      <c r="L13" s="20">
        <f t="shared" si="0"/>
        <v>0</v>
      </c>
      <c r="M13" s="114">
        <f t="shared" si="1"/>
        <v>0</v>
      </c>
      <c r="N13" s="185"/>
      <c r="P13" s="13"/>
    </row>
    <row r="14" spans="1:16" s="9" customFormat="1" ht="12.75" x14ac:dyDescent="0.2">
      <c r="A14" s="60">
        <v>35644</v>
      </c>
      <c r="B14" s="16" t="s">
        <v>18</v>
      </c>
      <c r="C14" s="16" t="s">
        <v>339</v>
      </c>
      <c r="D14" s="10">
        <v>108</v>
      </c>
      <c r="E14" s="14">
        <v>10017</v>
      </c>
      <c r="F14" s="14" t="s">
        <v>331</v>
      </c>
      <c r="G14" s="14" t="s">
        <v>10</v>
      </c>
      <c r="H14" s="14">
        <v>110227</v>
      </c>
      <c r="I14" s="14">
        <v>45.5</v>
      </c>
      <c r="J14" s="123">
        <v>6.99</v>
      </c>
      <c r="K14" s="20"/>
      <c r="L14" s="20">
        <f t="shared" si="0"/>
        <v>0</v>
      </c>
      <c r="M14" s="114">
        <f t="shared" si="1"/>
        <v>0</v>
      </c>
      <c r="N14" s="185"/>
      <c r="P14" s="13"/>
    </row>
    <row r="15" spans="1:16" s="9" customFormat="1" ht="12.75" x14ac:dyDescent="0.2">
      <c r="A15" s="60">
        <v>55211</v>
      </c>
      <c r="B15" s="16" t="s">
        <v>19</v>
      </c>
      <c r="C15" s="16" t="s">
        <v>340</v>
      </c>
      <c r="D15" s="10">
        <v>240</v>
      </c>
      <c r="E15" s="14">
        <v>33787</v>
      </c>
      <c r="F15" s="14" t="s">
        <v>331</v>
      </c>
      <c r="G15" s="14" t="s">
        <v>10</v>
      </c>
      <c r="H15" s="14">
        <v>110227</v>
      </c>
      <c r="I15" s="14">
        <v>63.75</v>
      </c>
      <c r="J15" s="123">
        <v>9.8000000000000007</v>
      </c>
      <c r="K15" s="20"/>
      <c r="L15" s="20">
        <f t="shared" si="0"/>
        <v>0</v>
      </c>
      <c r="M15" s="114">
        <f t="shared" si="1"/>
        <v>0</v>
      </c>
      <c r="N15" s="185"/>
      <c r="P15" s="13"/>
    </row>
    <row r="16" spans="1:16" s="9" customFormat="1" ht="12.75" x14ac:dyDescent="0.2">
      <c r="A16" s="60">
        <v>242524</v>
      </c>
      <c r="B16" s="16" t="s">
        <v>20</v>
      </c>
      <c r="C16" s="16" t="s">
        <v>341</v>
      </c>
      <c r="D16" s="10">
        <v>336</v>
      </c>
      <c r="E16" s="14">
        <v>10349</v>
      </c>
      <c r="F16" s="14" t="s">
        <v>331</v>
      </c>
      <c r="G16" s="14" t="s">
        <v>10</v>
      </c>
      <c r="H16" s="14">
        <v>110227</v>
      </c>
      <c r="I16" s="14">
        <v>81.25</v>
      </c>
      <c r="J16" s="123">
        <v>12.49</v>
      </c>
      <c r="K16" s="20"/>
      <c r="L16" s="20">
        <f t="shared" si="0"/>
        <v>0</v>
      </c>
      <c r="M16" s="114">
        <f t="shared" si="1"/>
        <v>0</v>
      </c>
      <c r="N16" s="185"/>
      <c r="P16" s="13"/>
    </row>
    <row r="17" spans="1:16" s="9" customFormat="1" ht="12.75" x14ac:dyDescent="0.2">
      <c r="A17" s="60">
        <v>268790</v>
      </c>
      <c r="B17" s="16" t="s">
        <v>21</v>
      </c>
      <c r="C17" s="16" t="s">
        <v>342</v>
      </c>
      <c r="D17" s="10">
        <v>336</v>
      </c>
      <c r="E17" s="14">
        <v>10379</v>
      </c>
      <c r="F17" s="14" t="s">
        <v>331</v>
      </c>
      <c r="G17" s="14" t="s">
        <v>10</v>
      </c>
      <c r="H17" s="14">
        <v>110227</v>
      </c>
      <c r="I17" s="14">
        <v>79.75</v>
      </c>
      <c r="J17" s="123">
        <v>12.26</v>
      </c>
      <c r="K17" s="20"/>
      <c r="L17" s="20">
        <f t="shared" si="0"/>
        <v>0</v>
      </c>
      <c r="M17" s="114">
        <f t="shared" si="1"/>
        <v>0</v>
      </c>
      <c r="N17" s="185"/>
      <c r="P17" s="13"/>
    </row>
    <row r="18" spans="1:16" s="9" customFormat="1" ht="12.75" x14ac:dyDescent="0.2">
      <c r="A18" s="60">
        <v>432315</v>
      </c>
      <c r="B18" s="16" t="s">
        <v>22</v>
      </c>
      <c r="C18" s="16" t="s">
        <v>343</v>
      </c>
      <c r="D18" s="10">
        <v>180</v>
      </c>
      <c r="E18" s="14">
        <v>10630</v>
      </c>
      <c r="F18" s="14" t="s">
        <v>331</v>
      </c>
      <c r="G18" s="14" t="s">
        <v>10</v>
      </c>
      <c r="H18" s="14">
        <v>110227</v>
      </c>
      <c r="I18" s="14">
        <v>48.75</v>
      </c>
      <c r="J18" s="123">
        <v>7.49</v>
      </c>
      <c r="K18" s="20"/>
      <c r="L18" s="20">
        <f t="shared" si="0"/>
        <v>0</v>
      </c>
      <c r="M18" s="114">
        <f t="shared" si="1"/>
        <v>0</v>
      </c>
      <c r="N18" s="185"/>
      <c r="P18" s="13"/>
    </row>
    <row r="19" spans="1:16" s="9" customFormat="1" ht="13.5" thickBot="1" x14ac:dyDescent="0.25">
      <c r="A19" s="61">
        <v>981935</v>
      </c>
      <c r="B19" s="19" t="s">
        <v>23</v>
      </c>
      <c r="C19" s="16" t="s">
        <v>344</v>
      </c>
      <c r="D19" s="10">
        <v>400</v>
      </c>
      <c r="E19" s="14">
        <v>10169</v>
      </c>
      <c r="F19" s="14" t="s">
        <v>331</v>
      </c>
      <c r="G19" s="14" t="s">
        <v>10</v>
      </c>
      <c r="H19" s="14">
        <v>110227</v>
      </c>
      <c r="I19" s="14">
        <v>91.55</v>
      </c>
      <c r="J19" s="123">
        <v>14.07</v>
      </c>
      <c r="K19" s="20"/>
      <c r="L19" s="20">
        <f t="shared" si="0"/>
        <v>0</v>
      </c>
      <c r="M19" s="114">
        <f t="shared" si="1"/>
        <v>0</v>
      </c>
      <c r="N19" s="185"/>
      <c r="P19" s="13"/>
    </row>
    <row r="20" spans="1:16" s="9" customFormat="1" ht="12.75" x14ac:dyDescent="0.2">
      <c r="A20" s="70"/>
      <c r="C20" s="16"/>
      <c r="D20" s="10"/>
      <c r="E20" s="14"/>
      <c r="F20" s="14"/>
      <c r="G20" s="14"/>
      <c r="H20" s="14"/>
      <c r="I20" s="14"/>
      <c r="J20" s="123"/>
      <c r="K20" s="134"/>
      <c r="L20" s="134"/>
      <c r="M20" s="111"/>
      <c r="N20" s="186"/>
      <c r="P20" s="13"/>
    </row>
    <row r="21" spans="1:16" s="9" customFormat="1" ht="13.5" thickBot="1" x14ac:dyDescent="0.25">
      <c r="A21" s="70"/>
      <c r="B21" s="72"/>
      <c r="C21" s="19"/>
      <c r="D21" s="19"/>
      <c r="E21" s="19"/>
      <c r="F21" s="19"/>
      <c r="G21" s="19"/>
      <c r="H21" s="19"/>
      <c r="I21" s="19"/>
      <c r="J21" s="19"/>
      <c r="K21" s="134"/>
      <c r="L21" s="134"/>
      <c r="M21" s="111"/>
      <c r="N21" s="186"/>
      <c r="P21" s="13"/>
    </row>
    <row r="22" spans="1:16" s="9" customFormat="1" ht="13.5" thickBot="1" x14ac:dyDescent="0.25">
      <c r="A22" s="2" t="s">
        <v>24</v>
      </c>
      <c r="B22" s="72"/>
      <c r="C22" s="19"/>
      <c r="D22" s="19"/>
      <c r="E22" s="19"/>
      <c r="F22" s="19"/>
      <c r="G22" s="19"/>
      <c r="H22" s="19"/>
      <c r="I22" s="19"/>
      <c r="J22" s="19"/>
      <c r="K22" s="134"/>
      <c r="L22" s="134"/>
      <c r="M22" s="111"/>
      <c r="N22" s="186"/>
      <c r="P22" s="13"/>
    </row>
    <row r="23" spans="1:16" s="9" customFormat="1" ht="12.75" x14ac:dyDescent="0.2">
      <c r="A23" s="62">
        <v>190914</v>
      </c>
      <c r="B23" s="12" t="s">
        <v>26</v>
      </c>
      <c r="C23" s="12" t="s">
        <v>345</v>
      </c>
      <c r="D23" s="10">
        <v>72</v>
      </c>
      <c r="E23" s="40" t="s">
        <v>25</v>
      </c>
      <c r="F23" s="10" t="s">
        <v>481</v>
      </c>
      <c r="G23" s="20" t="s">
        <v>10</v>
      </c>
      <c r="H23" s="10">
        <v>110244</v>
      </c>
      <c r="I23" s="10">
        <v>4.55</v>
      </c>
      <c r="J23" s="121">
        <v>8.75</v>
      </c>
      <c r="K23" s="20"/>
      <c r="L23" s="20">
        <f t="shared" ref="L23:L41" si="2">+I23*K23</f>
        <v>0</v>
      </c>
      <c r="M23" s="114">
        <f t="shared" ref="M23:M41" si="3">+J23*K23</f>
        <v>0</v>
      </c>
      <c r="N23" s="114">
        <f>SUM(L23:L41)</f>
        <v>0</v>
      </c>
      <c r="O23" s="122">
        <f>SUM(M23:M41)</f>
        <v>0</v>
      </c>
      <c r="P23" s="13"/>
    </row>
    <row r="24" spans="1:16" s="9" customFormat="1" ht="12.75" x14ac:dyDescent="0.2">
      <c r="A24" s="62">
        <v>245774</v>
      </c>
      <c r="B24" s="12" t="s">
        <v>29</v>
      </c>
      <c r="C24" s="12" t="s">
        <v>346</v>
      </c>
      <c r="D24" s="10">
        <v>96</v>
      </c>
      <c r="E24" s="40" t="s">
        <v>28</v>
      </c>
      <c r="F24" s="10" t="s">
        <v>481</v>
      </c>
      <c r="G24" s="21" t="s">
        <v>10</v>
      </c>
      <c r="H24" s="10">
        <v>110244</v>
      </c>
      <c r="I24" s="10">
        <v>4.0199999999999996</v>
      </c>
      <c r="J24" s="121">
        <v>7.73</v>
      </c>
      <c r="K24" s="20"/>
      <c r="L24" s="20">
        <f t="shared" si="2"/>
        <v>0</v>
      </c>
      <c r="M24" s="114">
        <f t="shared" si="3"/>
        <v>0</v>
      </c>
      <c r="N24" s="185"/>
      <c r="P24" s="13"/>
    </row>
    <row r="25" spans="1:16" s="9" customFormat="1" ht="12.75" x14ac:dyDescent="0.2">
      <c r="A25" s="62">
        <v>266977</v>
      </c>
      <c r="B25" s="12" t="s">
        <v>31</v>
      </c>
      <c r="C25" s="12" t="s">
        <v>347</v>
      </c>
      <c r="D25" s="10">
        <v>96</v>
      </c>
      <c r="E25" s="40" t="s">
        <v>30</v>
      </c>
      <c r="F25" s="10" t="s">
        <v>481</v>
      </c>
      <c r="G25" s="20" t="s">
        <v>10</v>
      </c>
      <c r="H25" s="10">
        <v>110244</v>
      </c>
      <c r="I25" s="10">
        <v>1.92</v>
      </c>
      <c r="J25" s="121">
        <v>3.69</v>
      </c>
      <c r="K25" s="20"/>
      <c r="L25" s="20">
        <f t="shared" si="2"/>
        <v>0</v>
      </c>
      <c r="M25" s="114">
        <f t="shared" si="3"/>
        <v>0</v>
      </c>
      <c r="N25" s="185"/>
      <c r="P25" s="13"/>
    </row>
    <row r="26" spans="1:16" s="9" customFormat="1" ht="12.75" x14ac:dyDescent="0.2">
      <c r="A26" s="62">
        <v>868673</v>
      </c>
      <c r="B26" s="12" t="s">
        <v>33</v>
      </c>
      <c r="C26" s="12" t="s">
        <v>345</v>
      </c>
      <c r="D26" s="10">
        <v>72</v>
      </c>
      <c r="E26" s="40" t="s">
        <v>32</v>
      </c>
      <c r="F26" s="10" t="s">
        <v>481</v>
      </c>
      <c r="G26" s="20" t="s">
        <v>10</v>
      </c>
      <c r="H26" s="10">
        <v>110244</v>
      </c>
      <c r="I26" s="10">
        <v>4.55</v>
      </c>
      <c r="J26" s="121">
        <v>8.75</v>
      </c>
      <c r="K26" s="20"/>
      <c r="L26" s="20">
        <f t="shared" si="2"/>
        <v>0</v>
      </c>
      <c r="M26" s="114">
        <f t="shared" si="3"/>
        <v>0</v>
      </c>
      <c r="N26" s="185"/>
      <c r="P26" s="13"/>
    </row>
    <row r="27" spans="1:16" s="9" customFormat="1" ht="12.75" x14ac:dyDescent="0.2">
      <c r="A27" s="62">
        <v>872368</v>
      </c>
      <c r="B27" s="12" t="s">
        <v>35</v>
      </c>
      <c r="C27" s="12" t="s">
        <v>348</v>
      </c>
      <c r="D27" s="10">
        <v>192</v>
      </c>
      <c r="E27" s="40" t="s">
        <v>34</v>
      </c>
      <c r="F27" s="10" t="s">
        <v>481</v>
      </c>
      <c r="G27" s="21" t="s">
        <v>10</v>
      </c>
      <c r="H27" s="10">
        <v>110244</v>
      </c>
      <c r="I27" s="10">
        <v>6.06</v>
      </c>
      <c r="J27" s="121">
        <v>11.65</v>
      </c>
      <c r="K27" s="20"/>
      <c r="L27" s="20">
        <f t="shared" si="2"/>
        <v>0</v>
      </c>
      <c r="M27" s="114">
        <f t="shared" si="3"/>
        <v>0</v>
      </c>
      <c r="N27" s="185"/>
      <c r="P27" s="13"/>
    </row>
    <row r="28" spans="1:16" s="9" customFormat="1" ht="12.75" x14ac:dyDescent="0.2">
      <c r="A28" s="62">
        <v>913346</v>
      </c>
      <c r="B28" s="12" t="s">
        <v>37</v>
      </c>
      <c r="C28" s="12" t="s">
        <v>349</v>
      </c>
      <c r="D28" s="10">
        <v>96</v>
      </c>
      <c r="E28" s="40" t="s">
        <v>36</v>
      </c>
      <c r="F28" s="10" t="s">
        <v>481</v>
      </c>
      <c r="G28" s="20" t="s">
        <v>10</v>
      </c>
      <c r="H28" s="10">
        <v>110244</v>
      </c>
      <c r="I28" s="10">
        <v>4.1399999999999997</v>
      </c>
      <c r="J28" s="121">
        <v>7.96</v>
      </c>
      <c r="K28" s="20"/>
      <c r="L28" s="20">
        <f t="shared" si="2"/>
        <v>0</v>
      </c>
      <c r="M28" s="114">
        <f t="shared" si="3"/>
        <v>0</v>
      </c>
      <c r="N28" s="185"/>
      <c r="P28" s="13"/>
    </row>
    <row r="29" spans="1:16" s="9" customFormat="1" ht="12.75" x14ac:dyDescent="0.2">
      <c r="A29" s="62">
        <v>973513</v>
      </c>
      <c r="B29" s="12" t="s">
        <v>39</v>
      </c>
      <c r="C29" s="12" t="s">
        <v>350</v>
      </c>
      <c r="D29" s="10">
        <v>96</v>
      </c>
      <c r="E29" s="40" t="s">
        <v>38</v>
      </c>
      <c r="F29" s="10" t="s">
        <v>481</v>
      </c>
      <c r="G29" s="21" t="s">
        <v>10</v>
      </c>
      <c r="H29" s="10">
        <v>110244</v>
      </c>
      <c r="I29" s="10">
        <v>3.93</v>
      </c>
      <c r="J29" s="121">
        <v>7.56</v>
      </c>
      <c r="K29" s="20"/>
      <c r="L29" s="20">
        <f t="shared" si="2"/>
        <v>0</v>
      </c>
      <c r="M29" s="114">
        <f t="shared" si="3"/>
        <v>0</v>
      </c>
      <c r="N29" s="185"/>
      <c r="P29" s="13"/>
    </row>
    <row r="30" spans="1:16" s="9" customFormat="1" ht="12.75" x14ac:dyDescent="0.2">
      <c r="A30" s="62">
        <v>995561</v>
      </c>
      <c r="B30" s="12" t="s">
        <v>41</v>
      </c>
      <c r="C30" s="12" t="s">
        <v>351</v>
      </c>
      <c r="D30" s="10">
        <v>48</v>
      </c>
      <c r="E30" s="40" t="s">
        <v>40</v>
      </c>
      <c r="F30" s="10" t="s">
        <v>481</v>
      </c>
      <c r="G30" s="21" t="s">
        <v>10</v>
      </c>
      <c r="H30" s="10">
        <v>110244</v>
      </c>
      <c r="I30" s="10">
        <v>2.67</v>
      </c>
      <c r="J30" s="121">
        <v>5.13</v>
      </c>
      <c r="K30" s="20"/>
      <c r="L30" s="20">
        <f t="shared" si="2"/>
        <v>0</v>
      </c>
      <c r="M30" s="114">
        <f t="shared" si="3"/>
        <v>0</v>
      </c>
      <c r="N30" s="185"/>
      <c r="P30" s="13"/>
    </row>
    <row r="31" spans="1:16" s="9" customFormat="1" ht="12.75" x14ac:dyDescent="0.2">
      <c r="A31" s="63">
        <v>26016</v>
      </c>
      <c r="B31" s="16" t="s">
        <v>43</v>
      </c>
      <c r="C31" s="16" t="s">
        <v>352</v>
      </c>
      <c r="D31" s="10">
        <v>96</v>
      </c>
      <c r="E31" s="42" t="s">
        <v>42</v>
      </c>
      <c r="F31" s="14" t="s">
        <v>331</v>
      </c>
      <c r="G31" s="22" t="s">
        <v>10</v>
      </c>
      <c r="H31" s="14">
        <v>110244</v>
      </c>
      <c r="I31" s="14">
        <v>7.5</v>
      </c>
      <c r="J31" s="123">
        <v>14.42</v>
      </c>
      <c r="K31" s="20"/>
      <c r="L31" s="20">
        <f t="shared" si="2"/>
        <v>0</v>
      </c>
      <c r="M31" s="114">
        <f t="shared" si="3"/>
        <v>0</v>
      </c>
      <c r="N31" s="185"/>
      <c r="P31" s="13"/>
    </row>
    <row r="32" spans="1:16" s="9" customFormat="1" ht="12.75" x14ac:dyDescent="0.2">
      <c r="A32" s="63">
        <v>296259</v>
      </c>
      <c r="B32" s="16" t="s">
        <v>45</v>
      </c>
      <c r="C32" s="16" t="s">
        <v>353</v>
      </c>
      <c r="D32" s="10">
        <v>96</v>
      </c>
      <c r="E32" s="42" t="s">
        <v>44</v>
      </c>
      <c r="F32" s="14" t="s">
        <v>331</v>
      </c>
      <c r="G32" s="22" t="s">
        <v>10</v>
      </c>
      <c r="H32" s="14">
        <v>110244</v>
      </c>
      <c r="I32" s="14">
        <v>2.37</v>
      </c>
      <c r="J32" s="123">
        <v>4.5599999999999996</v>
      </c>
      <c r="K32" s="20"/>
      <c r="L32" s="20">
        <f t="shared" si="2"/>
        <v>0</v>
      </c>
      <c r="M32" s="114">
        <f t="shared" si="3"/>
        <v>0</v>
      </c>
      <c r="N32" s="185"/>
      <c r="P32" s="13"/>
    </row>
    <row r="33" spans="1:16" s="9" customFormat="1" ht="12.75" x14ac:dyDescent="0.2">
      <c r="A33" s="63">
        <v>312644</v>
      </c>
      <c r="B33" s="16" t="s">
        <v>47</v>
      </c>
      <c r="C33" s="16" t="s">
        <v>354</v>
      </c>
      <c r="D33" s="10">
        <v>72</v>
      </c>
      <c r="E33" s="42" t="s">
        <v>46</v>
      </c>
      <c r="F33" s="14" t="s">
        <v>331</v>
      </c>
      <c r="G33" s="14" t="s">
        <v>10</v>
      </c>
      <c r="H33" s="14">
        <v>110244</v>
      </c>
      <c r="I33" s="14">
        <v>6.1</v>
      </c>
      <c r="J33" s="123">
        <v>11.73</v>
      </c>
      <c r="K33" s="20"/>
      <c r="L33" s="20">
        <f t="shared" si="2"/>
        <v>0</v>
      </c>
      <c r="M33" s="114">
        <f t="shared" si="3"/>
        <v>0</v>
      </c>
      <c r="N33" s="185"/>
      <c r="P33" s="13"/>
    </row>
    <row r="34" spans="1:16" s="9" customFormat="1" ht="12.75" x14ac:dyDescent="0.2">
      <c r="A34" s="63">
        <v>312645</v>
      </c>
      <c r="B34" s="16" t="s">
        <v>49</v>
      </c>
      <c r="C34" s="16" t="s">
        <v>355</v>
      </c>
      <c r="D34" s="10">
        <v>96</v>
      </c>
      <c r="E34" s="42" t="s">
        <v>48</v>
      </c>
      <c r="F34" s="14" t="s">
        <v>331</v>
      </c>
      <c r="G34" s="22" t="s">
        <v>10</v>
      </c>
      <c r="H34" s="14">
        <v>110244</v>
      </c>
      <c r="I34" s="14">
        <v>5.13</v>
      </c>
      <c r="J34" s="123">
        <v>9.8699999999999992</v>
      </c>
      <c r="K34" s="20"/>
      <c r="L34" s="20">
        <f t="shared" si="2"/>
        <v>0</v>
      </c>
      <c r="M34" s="114">
        <f t="shared" si="3"/>
        <v>0</v>
      </c>
      <c r="N34" s="185"/>
      <c r="P34" s="13"/>
    </row>
    <row r="35" spans="1:16" s="9" customFormat="1" ht="12.75" x14ac:dyDescent="0.2">
      <c r="A35" s="63">
        <v>315185</v>
      </c>
      <c r="B35" s="16" t="s">
        <v>51</v>
      </c>
      <c r="C35" s="16" t="s">
        <v>356</v>
      </c>
      <c r="D35" s="10">
        <v>192</v>
      </c>
      <c r="E35" s="42" t="s">
        <v>50</v>
      </c>
      <c r="F35" s="14" t="s">
        <v>331</v>
      </c>
      <c r="G35" s="14" t="s">
        <v>10</v>
      </c>
      <c r="H35" s="14">
        <v>110244</v>
      </c>
      <c r="I35" s="14">
        <v>3.42</v>
      </c>
      <c r="J35" s="123">
        <v>6.58</v>
      </c>
      <c r="K35" s="20"/>
      <c r="L35" s="20">
        <f t="shared" si="2"/>
        <v>0</v>
      </c>
      <c r="M35" s="114">
        <f t="shared" si="3"/>
        <v>0</v>
      </c>
      <c r="N35" s="185"/>
      <c r="P35" s="13"/>
    </row>
    <row r="36" spans="1:16" s="9" customFormat="1" ht="12.75" x14ac:dyDescent="0.2">
      <c r="A36" s="63">
        <v>486033</v>
      </c>
      <c r="B36" s="16" t="s">
        <v>53</v>
      </c>
      <c r="C36" s="16" t="s">
        <v>357</v>
      </c>
      <c r="D36" s="10">
        <v>60</v>
      </c>
      <c r="E36" s="42" t="s">
        <v>52</v>
      </c>
      <c r="F36" s="14" t="s">
        <v>331</v>
      </c>
      <c r="G36" s="14" t="s">
        <v>10</v>
      </c>
      <c r="H36" s="14">
        <v>110244</v>
      </c>
      <c r="I36" s="14">
        <v>4.43</v>
      </c>
      <c r="J36" s="123">
        <v>8.52</v>
      </c>
      <c r="K36" s="20"/>
      <c r="L36" s="20">
        <f t="shared" si="2"/>
        <v>0</v>
      </c>
      <c r="M36" s="114">
        <f t="shared" si="3"/>
        <v>0</v>
      </c>
      <c r="N36" s="185"/>
      <c r="P36" s="13"/>
    </row>
    <row r="37" spans="1:16" s="9" customFormat="1" ht="12.75" x14ac:dyDescent="0.2">
      <c r="A37" s="63">
        <v>486035</v>
      </c>
      <c r="B37" s="16" t="s">
        <v>55</v>
      </c>
      <c r="C37" s="16" t="s">
        <v>357</v>
      </c>
      <c r="D37" s="10">
        <v>60</v>
      </c>
      <c r="E37" s="42" t="s">
        <v>54</v>
      </c>
      <c r="F37" s="14" t="s">
        <v>331</v>
      </c>
      <c r="G37" s="22" t="s">
        <v>10</v>
      </c>
      <c r="H37" s="14">
        <v>110244</v>
      </c>
      <c r="I37" s="14">
        <v>6.07</v>
      </c>
      <c r="J37" s="123">
        <v>11.67</v>
      </c>
      <c r="K37" s="20"/>
      <c r="L37" s="20">
        <f t="shared" si="2"/>
        <v>0</v>
      </c>
      <c r="M37" s="114">
        <f t="shared" si="3"/>
        <v>0</v>
      </c>
      <c r="N37" s="185"/>
      <c r="P37" s="13"/>
    </row>
    <row r="38" spans="1:16" s="9" customFormat="1" ht="12.75" x14ac:dyDescent="0.2">
      <c r="A38" s="63">
        <v>560494</v>
      </c>
      <c r="B38" s="16" t="s">
        <v>57</v>
      </c>
      <c r="C38" s="16" t="s">
        <v>358</v>
      </c>
      <c r="D38" s="10">
        <v>72</v>
      </c>
      <c r="E38" s="42" t="s">
        <v>56</v>
      </c>
      <c r="F38" s="14" t="s">
        <v>331</v>
      </c>
      <c r="G38" s="14" t="s">
        <v>10</v>
      </c>
      <c r="H38" s="14">
        <v>110244</v>
      </c>
      <c r="I38" s="14">
        <v>7.38</v>
      </c>
      <c r="J38" s="123">
        <v>14.19</v>
      </c>
      <c r="K38" s="20"/>
      <c r="L38" s="20">
        <f t="shared" si="2"/>
        <v>0</v>
      </c>
      <c r="M38" s="114">
        <f t="shared" si="3"/>
        <v>0</v>
      </c>
      <c r="N38" s="185"/>
      <c r="P38" s="13"/>
    </row>
    <row r="39" spans="1:16" s="9" customFormat="1" ht="12.75" x14ac:dyDescent="0.2">
      <c r="A39" s="63">
        <v>592262</v>
      </c>
      <c r="B39" s="16" t="s">
        <v>59</v>
      </c>
      <c r="C39" s="16" t="s">
        <v>359</v>
      </c>
      <c r="D39" s="10">
        <v>96</v>
      </c>
      <c r="E39" s="42" t="s">
        <v>58</v>
      </c>
      <c r="F39" s="14" t="s">
        <v>331</v>
      </c>
      <c r="G39" s="22" t="s">
        <v>10</v>
      </c>
      <c r="H39" s="14">
        <v>110244</v>
      </c>
      <c r="I39" s="14">
        <v>2.65</v>
      </c>
      <c r="J39" s="123">
        <v>5.0999999999999996</v>
      </c>
      <c r="K39" s="20"/>
      <c r="L39" s="20">
        <f t="shared" si="2"/>
        <v>0</v>
      </c>
      <c r="M39" s="114">
        <f t="shared" si="3"/>
        <v>0</v>
      </c>
      <c r="N39" s="185"/>
      <c r="P39" s="13"/>
    </row>
    <row r="40" spans="1:16" s="9" customFormat="1" ht="12.75" x14ac:dyDescent="0.2">
      <c r="A40" s="63">
        <v>857043</v>
      </c>
      <c r="B40" s="16" t="s">
        <v>61</v>
      </c>
      <c r="C40" s="16" t="s">
        <v>360</v>
      </c>
      <c r="D40" s="10">
        <v>60</v>
      </c>
      <c r="E40" s="42" t="s">
        <v>60</v>
      </c>
      <c r="F40" s="14" t="s">
        <v>331</v>
      </c>
      <c r="G40" s="22" t="s">
        <v>10</v>
      </c>
      <c r="H40" s="14">
        <v>110244</v>
      </c>
      <c r="I40" s="14">
        <v>2.11</v>
      </c>
      <c r="J40" s="123">
        <v>4.0599999999999996</v>
      </c>
      <c r="K40" s="20"/>
      <c r="L40" s="20">
        <f t="shared" si="2"/>
        <v>0</v>
      </c>
      <c r="M40" s="114">
        <f t="shared" si="3"/>
        <v>0</v>
      </c>
      <c r="N40" s="185"/>
      <c r="P40" s="13"/>
    </row>
    <row r="41" spans="1:16" s="9" customFormat="1" ht="13.5" thickBot="1" x14ac:dyDescent="0.25">
      <c r="A41" s="64">
        <v>995560</v>
      </c>
      <c r="B41" s="19" t="s">
        <v>63</v>
      </c>
      <c r="C41" s="16" t="s">
        <v>351</v>
      </c>
      <c r="D41" s="10">
        <v>48</v>
      </c>
      <c r="E41" s="42" t="s">
        <v>62</v>
      </c>
      <c r="F41" s="14" t="s">
        <v>331</v>
      </c>
      <c r="G41" s="14" t="s">
        <v>10</v>
      </c>
      <c r="H41" s="14">
        <v>110244</v>
      </c>
      <c r="I41" s="14">
        <v>1.33</v>
      </c>
      <c r="J41" s="123">
        <v>2.56</v>
      </c>
      <c r="K41" s="20"/>
      <c r="L41" s="20">
        <f t="shared" si="2"/>
        <v>0</v>
      </c>
      <c r="M41" s="114">
        <f t="shared" si="3"/>
        <v>0</v>
      </c>
      <c r="N41" s="185"/>
      <c r="P41" s="13"/>
    </row>
    <row r="42" spans="1:16" s="9" customFormat="1" ht="12.75" x14ac:dyDescent="0.2">
      <c r="A42" s="75"/>
      <c r="B42" s="72"/>
      <c r="C42" s="16"/>
      <c r="D42" s="10"/>
      <c r="E42" s="42"/>
      <c r="F42" s="14"/>
      <c r="G42" s="14"/>
      <c r="H42" s="14"/>
      <c r="I42" s="14"/>
      <c r="J42" s="123"/>
      <c r="K42" s="134"/>
      <c r="L42" s="134"/>
      <c r="M42" s="111"/>
      <c r="N42" s="186"/>
      <c r="P42" s="13"/>
    </row>
    <row r="43" spans="1:16" s="9" customFormat="1" ht="13.5" thickBot="1" x14ac:dyDescent="0.25">
      <c r="A43" s="75"/>
      <c r="B43" s="72"/>
      <c r="C43" s="16"/>
      <c r="D43" s="10"/>
      <c r="E43" s="42"/>
      <c r="F43" s="14"/>
      <c r="G43" s="14"/>
      <c r="H43" s="14"/>
      <c r="I43" s="14"/>
      <c r="J43" s="123"/>
      <c r="K43" s="134"/>
      <c r="L43" s="134"/>
      <c r="M43" s="111"/>
      <c r="N43" s="186"/>
      <c r="P43" s="13"/>
    </row>
    <row r="44" spans="1:16" s="9" customFormat="1" ht="13.5" thickBot="1" x14ac:dyDescent="0.25">
      <c r="A44" s="2" t="s">
        <v>64</v>
      </c>
      <c r="B44" s="19"/>
      <c r="C44" s="19"/>
      <c r="D44" s="19"/>
      <c r="E44" s="19"/>
      <c r="F44" s="19"/>
      <c r="G44" s="19"/>
      <c r="H44" s="19"/>
      <c r="I44" s="19"/>
      <c r="J44" s="19"/>
      <c r="K44" s="134"/>
      <c r="L44" s="134"/>
      <c r="M44" s="111"/>
      <c r="N44" s="186"/>
      <c r="P44" s="13"/>
    </row>
    <row r="45" spans="1:16" s="9" customFormat="1" ht="12.75" x14ac:dyDescent="0.2">
      <c r="A45" s="11">
        <v>381518</v>
      </c>
      <c r="B45" s="23" t="s">
        <v>65</v>
      </c>
      <c r="C45" s="23" t="s">
        <v>361</v>
      </c>
      <c r="D45" s="10">
        <v>72</v>
      </c>
      <c r="E45" s="10">
        <v>6960</v>
      </c>
      <c r="F45" s="10" t="s">
        <v>481</v>
      </c>
      <c r="G45" s="20" t="s">
        <v>10</v>
      </c>
      <c r="H45" s="10">
        <v>110700</v>
      </c>
      <c r="I45" s="20">
        <v>4.46</v>
      </c>
      <c r="J45" s="124">
        <v>2.48</v>
      </c>
      <c r="K45" s="20"/>
      <c r="L45" s="20">
        <f t="shared" ref="L45:L48" si="4">+I45*K45</f>
        <v>0</v>
      </c>
      <c r="M45" s="114">
        <f t="shared" ref="M45:M48" si="5">+J45*K45</f>
        <v>0</v>
      </c>
      <c r="N45" s="114">
        <f>SUM(L45:L48)</f>
        <v>0</v>
      </c>
      <c r="O45" s="122">
        <f>SUM(M45:M48)</f>
        <v>0</v>
      </c>
      <c r="P45" s="13"/>
    </row>
    <row r="46" spans="1:16" s="9" customFormat="1" ht="12.75" x14ac:dyDescent="0.2">
      <c r="A46" s="11">
        <v>381503</v>
      </c>
      <c r="B46" s="12" t="s">
        <v>66</v>
      </c>
      <c r="C46" s="12" t="s">
        <v>361</v>
      </c>
      <c r="D46" s="10">
        <v>72</v>
      </c>
      <c r="E46" s="10">
        <v>6961</v>
      </c>
      <c r="F46" s="10" t="s">
        <v>481</v>
      </c>
      <c r="G46" s="10" t="s">
        <v>10</v>
      </c>
      <c r="H46" s="10">
        <v>110700</v>
      </c>
      <c r="I46" s="10">
        <v>4.46</v>
      </c>
      <c r="J46" s="121">
        <v>2.48</v>
      </c>
      <c r="K46" s="20"/>
      <c r="L46" s="20">
        <f t="shared" si="4"/>
        <v>0</v>
      </c>
      <c r="M46" s="114">
        <f t="shared" si="5"/>
        <v>0</v>
      </c>
      <c r="N46" s="185"/>
      <c r="P46" s="13"/>
    </row>
    <row r="47" spans="1:16" s="9" customFormat="1" ht="12.75" x14ac:dyDescent="0.2">
      <c r="A47" s="11">
        <v>459388</v>
      </c>
      <c r="B47" s="12" t="s">
        <v>67</v>
      </c>
      <c r="C47" s="12" t="s">
        <v>362</v>
      </c>
      <c r="D47" s="10">
        <v>72</v>
      </c>
      <c r="E47" s="10">
        <v>21027</v>
      </c>
      <c r="F47" s="10" t="s">
        <v>481</v>
      </c>
      <c r="G47" s="20" t="s">
        <v>10</v>
      </c>
      <c r="H47" s="10">
        <v>110700</v>
      </c>
      <c r="I47" s="10">
        <v>8.91</v>
      </c>
      <c r="J47" s="121">
        <v>4.95</v>
      </c>
      <c r="K47" s="20"/>
      <c r="L47" s="20">
        <f t="shared" si="4"/>
        <v>0</v>
      </c>
      <c r="M47" s="114">
        <f t="shared" si="5"/>
        <v>0</v>
      </c>
      <c r="N47" s="185"/>
      <c r="P47" s="13"/>
    </row>
    <row r="48" spans="1:16" s="9" customFormat="1" ht="13.5" thickBot="1" x14ac:dyDescent="0.25">
      <c r="A48" s="25">
        <v>459389</v>
      </c>
      <c r="B48" s="26" t="s">
        <v>68</v>
      </c>
      <c r="C48" s="12" t="s">
        <v>362</v>
      </c>
      <c r="D48" s="10">
        <v>72</v>
      </c>
      <c r="E48" s="10">
        <v>21028</v>
      </c>
      <c r="F48" s="10" t="s">
        <v>481</v>
      </c>
      <c r="G48" s="10" t="s">
        <v>10</v>
      </c>
      <c r="H48" s="10">
        <v>110700</v>
      </c>
      <c r="I48" s="10">
        <v>8.91</v>
      </c>
      <c r="J48" s="121">
        <v>4.95</v>
      </c>
      <c r="K48" s="20"/>
      <c r="L48" s="20">
        <f t="shared" si="4"/>
        <v>0</v>
      </c>
      <c r="M48" s="114">
        <f t="shared" si="5"/>
        <v>0</v>
      </c>
      <c r="N48" s="185"/>
      <c r="P48" s="13"/>
    </row>
    <row r="49" spans="1:16" s="9" customFormat="1" ht="12.75" x14ac:dyDescent="0.2">
      <c r="A49" s="76"/>
      <c r="B49" s="78"/>
      <c r="C49" s="12"/>
      <c r="D49" s="10"/>
      <c r="E49" s="10"/>
      <c r="F49" s="10"/>
      <c r="G49" s="10"/>
      <c r="H49" s="10"/>
      <c r="I49" s="10"/>
      <c r="J49" s="121"/>
      <c r="K49" s="134"/>
      <c r="L49" s="134"/>
      <c r="M49" s="111"/>
      <c r="N49" s="186"/>
      <c r="P49" s="13"/>
    </row>
    <row r="50" spans="1:16" s="9" customFormat="1" ht="13.5" thickBot="1" x14ac:dyDescent="0.25">
      <c r="A50" s="76"/>
      <c r="B50" s="78"/>
      <c r="C50" s="12"/>
      <c r="D50" s="10"/>
      <c r="E50" s="10"/>
      <c r="F50" s="10"/>
      <c r="G50" s="10"/>
      <c r="H50" s="10"/>
      <c r="I50" s="10"/>
      <c r="J50" s="121"/>
      <c r="K50" s="134"/>
      <c r="L50" s="134"/>
      <c r="M50" s="111"/>
      <c r="N50" s="186"/>
      <c r="P50" s="13"/>
    </row>
    <row r="51" spans="1:16" s="9" customFormat="1" ht="13.5" thickBot="1" x14ac:dyDescent="0.25">
      <c r="A51" s="2" t="s">
        <v>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91"/>
      <c r="P51" s="13"/>
    </row>
    <row r="52" spans="1:16" s="9" customFormat="1" ht="12.75" x14ac:dyDescent="0.2">
      <c r="A52" s="62">
        <v>435663</v>
      </c>
      <c r="B52" s="12" t="s">
        <v>83</v>
      </c>
      <c r="C52" s="12" t="s">
        <v>369</v>
      </c>
      <c r="D52" s="10">
        <v>168</v>
      </c>
      <c r="E52" s="40" t="s">
        <v>82</v>
      </c>
      <c r="F52" s="10" t="s">
        <v>481</v>
      </c>
      <c r="G52" s="10" t="s">
        <v>10</v>
      </c>
      <c r="H52" s="40">
        <v>100332</v>
      </c>
      <c r="I52" s="44">
        <v>7.33</v>
      </c>
      <c r="J52" s="125">
        <v>5.01</v>
      </c>
      <c r="K52" s="20"/>
      <c r="L52" s="20">
        <f t="shared" ref="L52:L81" si="6">+I52*K52</f>
        <v>0</v>
      </c>
      <c r="M52" s="114">
        <f t="shared" ref="M52:M81" si="7">+J52*K52</f>
        <v>0</v>
      </c>
      <c r="N52" s="114">
        <f>SUM(L52:L81)</f>
        <v>0</v>
      </c>
      <c r="O52" s="122">
        <f>SUM(M52:M81)</f>
        <v>0</v>
      </c>
      <c r="P52" s="13"/>
    </row>
    <row r="53" spans="1:16" s="9" customFormat="1" ht="12.75" x14ac:dyDescent="0.2">
      <c r="A53" s="62">
        <v>341543</v>
      </c>
      <c r="B53" s="12" t="s">
        <v>79</v>
      </c>
      <c r="C53" s="12" t="s">
        <v>366</v>
      </c>
      <c r="D53" s="10">
        <v>250</v>
      </c>
      <c r="E53" s="40" t="s">
        <v>78</v>
      </c>
      <c r="F53" s="10" t="s">
        <v>481</v>
      </c>
      <c r="G53" s="10" t="s">
        <v>10</v>
      </c>
      <c r="H53" s="40">
        <v>100332</v>
      </c>
      <c r="I53" s="44">
        <v>2.0499999999999998</v>
      </c>
      <c r="J53" s="125">
        <v>1.4</v>
      </c>
      <c r="K53" s="20"/>
      <c r="L53" s="20">
        <f t="shared" si="6"/>
        <v>0</v>
      </c>
      <c r="M53" s="114">
        <f t="shared" si="7"/>
        <v>0</v>
      </c>
      <c r="N53" s="185"/>
      <c r="P53" s="13"/>
    </row>
    <row r="54" spans="1:16" s="9" customFormat="1" ht="12.75" x14ac:dyDescent="0.2">
      <c r="A54" s="62">
        <v>496131</v>
      </c>
      <c r="B54" s="12" t="s">
        <v>85</v>
      </c>
      <c r="C54" s="12" t="s">
        <v>368</v>
      </c>
      <c r="D54" s="10">
        <v>168</v>
      </c>
      <c r="E54" s="40" t="s">
        <v>84</v>
      </c>
      <c r="F54" s="10" t="s">
        <v>481</v>
      </c>
      <c r="G54" s="10" t="s">
        <v>10</v>
      </c>
      <c r="H54" s="40">
        <v>100332</v>
      </c>
      <c r="I54" s="44">
        <v>4.72</v>
      </c>
      <c r="J54" s="125">
        <v>3.23</v>
      </c>
      <c r="K54" s="20"/>
      <c r="L54" s="20">
        <f t="shared" si="6"/>
        <v>0</v>
      </c>
      <c r="M54" s="114">
        <f t="shared" si="7"/>
        <v>0</v>
      </c>
      <c r="N54" s="185"/>
      <c r="P54" s="13"/>
    </row>
    <row r="55" spans="1:16" s="9" customFormat="1" ht="12.75" x14ac:dyDescent="0.2">
      <c r="A55" s="62">
        <v>886718</v>
      </c>
      <c r="B55" s="12" t="s">
        <v>91</v>
      </c>
      <c r="C55" s="12" t="s">
        <v>363</v>
      </c>
      <c r="D55" s="10">
        <v>412</v>
      </c>
      <c r="E55" s="40" t="s">
        <v>90</v>
      </c>
      <c r="F55" s="10" t="s">
        <v>481</v>
      </c>
      <c r="G55" s="10" t="s">
        <v>10</v>
      </c>
      <c r="H55" s="40">
        <v>100332</v>
      </c>
      <c r="I55" s="44">
        <v>5.9</v>
      </c>
      <c r="J55" s="125">
        <v>4.04</v>
      </c>
      <c r="K55" s="20"/>
      <c r="L55" s="20">
        <f t="shared" si="6"/>
        <v>0</v>
      </c>
      <c r="M55" s="114">
        <f t="shared" si="7"/>
        <v>0</v>
      </c>
      <c r="N55" s="185"/>
      <c r="P55" s="13"/>
    </row>
    <row r="56" spans="1:16" s="9" customFormat="1" ht="12.75" x14ac:dyDescent="0.2">
      <c r="A56" s="62">
        <v>266197</v>
      </c>
      <c r="B56" s="12" t="s">
        <v>73</v>
      </c>
      <c r="C56" s="12" t="s">
        <v>366</v>
      </c>
      <c r="D56" s="10">
        <v>250</v>
      </c>
      <c r="E56" s="40" t="s">
        <v>72</v>
      </c>
      <c r="F56" s="10" t="s">
        <v>481</v>
      </c>
      <c r="G56" s="10" t="s">
        <v>10</v>
      </c>
      <c r="H56" s="40">
        <v>100332</v>
      </c>
      <c r="I56" s="44">
        <v>3.56</v>
      </c>
      <c r="J56" s="125">
        <v>2.44</v>
      </c>
      <c r="K56" s="20"/>
      <c r="L56" s="20">
        <f t="shared" si="6"/>
        <v>0</v>
      </c>
      <c r="M56" s="114">
        <f t="shared" si="7"/>
        <v>0</v>
      </c>
      <c r="N56" s="185"/>
      <c r="P56" s="13"/>
    </row>
    <row r="57" spans="1:16" s="9" customFormat="1" ht="12.75" x14ac:dyDescent="0.2">
      <c r="A57" s="62">
        <v>906434</v>
      </c>
      <c r="B57" s="12" t="s">
        <v>93</v>
      </c>
      <c r="C57" s="12" t="s">
        <v>364</v>
      </c>
      <c r="D57" s="10">
        <v>714</v>
      </c>
      <c r="E57" s="40" t="s">
        <v>92</v>
      </c>
      <c r="F57" s="10" t="s">
        <v>481</v>
      </c>
      <c r="G57" s="10" t="s">
        <v>10</v>
      </c>
      <c r="H57" s="40">
        <v>100332</v>
      </c>
      <c r="I57" s="44">
        <v>9.7200000000000006</v>
      </c>
      <c r="J57" s="125">
        <v>6.65</v>
      </c>
      <c r="K57" s="20"/>
      <c r="L57" s="20">
        <f t="shared" si="6"/>
        <v>0</v>
      </c>
      <c r="M57" s="114">
        <f t="shared" si="7"/>
        <v>0</v>
      </c>
      <c r="N57" s="185"/>
      <c r="P57" s="13"/>
    </row>
    <row r="58" spans="1:16" s="9" customFormat="1" ht="12.75" x14ac:dyDescent="0.2">
      <c r="A58" s="62">
        <v>321223</v>
      </c>
      <c r="B58" s="12" t="s">
        <v>77</v>
      </c>
      <c r="C58" s="12" t="s">
        <v>363</v>
      </c>
      <c r="D58" s="10">
        <v>1140</v>
      </c>
      <c r="E58" s="40" t="s">
        <v>76</v>
      </c>
      <c r="F58" s="10" t="s">
        <v>481</v>
      </c>
      <c r="G58" s="10" t="s">
        <v>10</v>
      </c>
      <c r="H58" s="40">
        <v>100332</v>
      </c>
      <c r="I58" s="44">
        <v>10.39</v>
      </c>
      <c r="J58" s="125">
        <v>7.11</v>
      </c>
      <c r="K58" s="20"/>
      <c r="L58" s="20">
        <f t="shared" si="6"/>
        <v>0</v>
      </c>
      <c r="M58" s="114">
        <f t="shared" si="7"/>
        <v>0</v>
      </c>
      <c r="N58" s="185"/>
      <c r="P58" s="13"/>
    </row>
    <row r="59" spans="1:16" s="9" customFormat="1" ht="12.75" x14ac:dyDescent="0.2">
      <c r="A59" s="62">
        <v>292524</v>
      </c>
      <c r="B59" s="12" t="s">
        <v>75</v>
      </c>
      <c r="C59" s="12" t="s">
        <v>367</v>
      </c>
      <c r="D59" s="10">
        <v>1000</v>
      </c>
      <c r="E59" s="40" t="s">
        <v>74</v>
      </c>
      <c r="F59" s="10" t="s">
        <v>481</v>
      </c>
      <c r="G59" s="10" t="s">
        <v>10</v>
      </c>
      <c r="H59" s="40">
        <v>100332</v>
      </c>
      <c r="I59" s="44">
        <v>4.8099999999999996</v>
      </c>
      <c r="J59" s="125">
        <v>3.29</v>
      </c>
      <c r="K59" s="20"/>
      <c r="L59" s="20">
        <f t="shared" si="6"/>
        <v>0</v>
      </c>
      <c r="M59" s="114">
        <f t="shared" si="7"/>
        <v>0</v>
      </c>
      <c r="N59" s="185"/>
      <c r="P59" s="13"/>
    </row>
    <row r="60" spans="1:16" s="9" customFormat="1" ht="12.75" x14ac:dyDescent="0.2">
      <c r="A60" s="62">
        <v>971679</v>
      </c>
      <c r="B60" s="12" t="s">
        <v>95</v>
      </c>
      <c r="C60" s="12" t="s">
        <v>363</v>
      </c>
      <c r="D60" s="10">
        <v>573</v>
      </c>
      <c r="E60" s="40" t="s">
        <v>94</v>
      </c>
      <c r="F60" s="10" t="s">
        <v>481</v>
      </c>
      <c r="G60" s="10" t="s">
        <v>10</v>
      </c>
      <c r="H60" s="40">
        <v>100332</v>
      </c>
      <c r="I60" s="44">
        <v>17.41</v>
      </c>
      <c r="J60" s="125">
        <v>11.91</v>
      </c>
      <c r="K60" s="20"/>
      <c r="L60" s="20">
        <f t="shared" si="6"/>
        <v>0</v>
      </c>
      <c r="M60" s="114">
        <f t="shared" si="7"/>
        <v>0</v>
      </c>
      <c r="N60" s="185"/>
      <c r="P60" s="13"/>
    </row>
    <row r="61" spans="1:16" s="9" customFormat="1" ht="12.75" x14ac:dyDescent="0.2">
      <c r="A61" s="62">
        <v>973157</v>
      </c>
      <c r="B61" s="12" t="s">
        <v>99</v>
      </c>
      <c r="C61" s="12" t="s">
        <v>363</v>
      </c>
      <c r="D61" s="10">
        <v>573</v>
      </c>
      <c r="E61" s="40" t="s">
        <v>98</v>
      </c>
      <c r="F61" s="10" t="s">
        <v>481</v>
      </c>
      <c r="G61" s="10" t="s">
        <v>10</v>
      </c>
      <c r="H61" s="40">
        <v>100332</v>
      </c>
      <c r="I61" s="44">
        <v>15.35</v>
      </c>
      <c r="J61" s="125">
        <v>10.5</v>
      </c>
      <c r="K61" s="20"/>
      <c r="L61" s="20">
        <f t="shared" si="6"/>
        <v>0</v>
      </c>
      <c r="M61" s="114">
        <f t="shared" si="7"/>
        <v>0</v>
      </c>
      <c r="N61" s="185"/>
      <c r="P61" s="13"/>
    </row>
    <row r="62" spans="1:16" s="9" customFormat="1" ht="12.75" x14ac:dyDescent="0.2">
      <c r="A62" s="62">
        <v>971691</v>
      </c>
      <c r="B62" s="12" t="s">
        <v>97</v>
      </c>
      <c r="C62" s="12" t="s">
        <v>363</v>
      </c>
      <c r="D62" s="10">
        <v>450</v>
      </c>
      <c r="E62" s="40" t="s">
        <v>96</v>
      </c>
      <c r="F62" s="10" t="s">
        <v>481</v>
      </c>
      <c r="G62" s="10" t="s">
        <v>10</v>
      </c>
      <c r="H62" s="40">
        <v>100332</v>
      </c>
      <c r="I62" s="44">
        <v>7.52</v>
      </c>
      <c r="J62" s="125">
        <v>5.14</v>
      </c>
      <c r="K62" s="20"/>
      <c r="L62" s="20">
        <f t="shared" si="6"/>
        <v>0</v>
      </c>
      <c r="M62" s="114">
        <f t="shared" si="7"/>
        <v>0</v>
      </c>
      <c r="N62" s="185"/>
      <c r="P62" s="13"/>
    </row>
    <row r="63" spans="1:16" s="9" customFormat="1" ht="12.75" x14ac:dyDescent="0.2">
      <c r="A63" s="62">
        <v>359769</v>
      </c>
      <c r="B63" s="12" t="s">
        <v>81</v>
      </c>
      <c r="C63" s="12" t="s">
        <v>363</v>
      </c>
      <c r="D63" s="10">
        <v>420</v>
      </c>
      <c r="E63" s="40" t="s">
        <v>80</v>
      </c>
      <c r="F63" s="10" t="s">
        <v>481</v>
      </c>
      <c r="G63" s="10" t="s">
        <v>10</v>
      </c>
      <c r="H63" s="40">
        <v>100332</v>
      </c>
      <c r="I63" s="44">
        <v>7.33</v>
      </c>
      <c r="J63" s="125">
        <v>5.01</v>
      </c>
      <c r="K63" s="20"/>
      <c r="L63" s="20">
        <f t="shared" si="6"/>
        <v>0</v>
      </c>
      <c r="M63" s="114">
        <f t="shared" si="7"/>
        <v>0</v>
      </c>
      <c r="N63" s="185"/>
      <c r="P63" s="13"/>
    </row>
    <row r="64" spans="1:16" s="9" customFormat="1" ht="12.75" x14ac:dyDescent="0.2">
      <c r="A64" s="62">
        <v>252018</v>
      </c>
      <c r="B64" s="12" t="s">
        <v>71</v>
      </c>
      <c r="C64" s="12" t="s">
        <v>364</v>
      </c>
      <c r="D64" s="10">
        <v>1141</v>
      </c>
      <c r="E64" s="40" t="s">
        <v>70</v>
      </c>
      <c r="F64" s="10" t="s">
        <v>481</v>
      </c>
      <c r="G64" s="10" t="s">
        <v>10</v>
      </c>
      <c r="H64" s="40">
        <v>100332</v>
      </c>
      <c r="I64" s="44">
        <v>9.7200000000000006</v>
      </c>
      <c r="J64" s="125">
        <v>6.65</v>
      </c>
      <c r="K64" s="20"/>
      <c r="L64" s="20">
        <f t="shared" si="6"/>
        <v>0</v>
      </c>
      <c r="M64" s="114">
        <f t="shared" si="7"/>
        <v>0</v>
      </c>
      <c r="N64" s="185"/>
      <c r="P64" s="13"/>
    </row>
    <row r="65" spans="1:16" s="9" customFormat="1" ht="12.75" x14ac:dyDescent="0.2">
      <c r="A65" s="62">
        <v>878195</v>
      </c>
      <c r="B65" s="12" t="s">
        <v>89</v>
      </c>
      <c r="C65" s="12" t="s">
        <v>363</v>
      </c>
      <c r="D65" s="10">
        <v>1151</v>
      </c>
      <c r="E65" s="40" t="s">
        <v>88</v>
      </c>
      <c r="F65" s="10" t="s">
        <v>481</v>
      </c>
      <c r="G65" s="10" t="s">
        <v>10</v>
      </c>
      <c r="H65" s="40">
        <v>100332</v>
      </c>
      <c r="I65" s="44">
        <v>9.81</v>
      </c>
      <c r="J65" s="125">
        <v>6.71</v>
      </c>
      <c r="K65" s="20"/>
      <c r="L65" s="20">
        <f t="shared" si="6"/>
        <v>0</v>
      </c>
      <c r="M65" s="114">
        <f t="shared" si="7"/>
        <v>0</v>
      </c>
      <c r="N65" s="185"/>
      <c r="P65" s="13"/>
    </row>
    <row r="66" spans="1:16" s="9" customFormat="1" ht="12.75" x14ac:dyDescent="0.2">
      <c r="A66" s="62">
        <v>878192</v>
      </c>
      <c r="B66" s="12" t="s">
        <v>87</v>
      </c>
      <c r="C66" s="12" t="s">
        <v>365</v>
      </c>
      <c r="D66" s="10">
        <v>760</v>
      </c>
      <c r="E66" s="40" t="s">
        <v>86</v>
      </c>
      <c r="F66" s="10" t="s">
        <v>481</v>
      </c>
      <c r="G66" s="10" t="s">
        <v>10</v>
      </c>
      <c r="H66" s="40">
        <v>100332</v>
      </c>
      <c r="I66" s="44">
        <v>6.48</v>
      </c>
      <c r="J66" s="125">
        <v>4.43</v>
      </c>
      <c r="K66" s="20"/>
      <c r="L66" s="20">
        <f t="shared" si="6"/>
        <v>0</v>
      </c>
      <c r="M66" s="114">
        <f t="shared" si="7"/>
        <v>0</v>
      </c>
      <c r="N66" s="185"/>
      <c r="P66" s="13"/>
    </row>
    <row r="67" spans="1:16" s="9" customFormat="1" ht="12.75" x14ac:dyDescent="0.2">
      <c r="A67" s="63">
        <v>529391</v>
      </c>
      <c r="B67" s="16" t="s">
        <v>113</v>
      </c>
      <c r="C67" s="16" t="s">
        <v>370</v>
      </c>
      <c r="D67" s="10">
        <v>746</v>
      </c>
      <c r="E67" s="42" t="s">
        <v>114</v>
      </c>
      <c r="F67" s="14" t="s">
        <v>331</v>
      </c>
      <c r="G67" s="14" t="s">
        <v>10</v>
      </c>
      <c r="H67" s="42">
        <v>100332</v>
      </c>
      <c r="I67" s="45">
        <v>6.45</v>
      </c>
      <c r="J67" s="126">
        <v>4.41</v>
      </c>
      <c r="K67" s="20"/>
      <c r="L67" s="20">
        <f t="shared" si="6"/>
        <v>0</v>
      </c>
      <c r="M67" s="114">
        <f t="shared" si="7"/>
        <v>0</v>
      </c>
      <c r="N67" s="185"/>
      <c r="P67" s="13"/>
    </row>
    <row r="68" spans="1:16" s="9" customFormat="1" ht="12.75" x14ac:dyDescent="0.2">
      <c r="A68" s="63">
        <v>491995</v>
      </c>
      <c r="B68" s="16" t="s">
        <v>113</v>
      </c>
      <c r="C68" s="16" t="s">
        <v>372</v>
      </c>
      <c r="D68" s="10">
        <v>1000</v>
      </c>
      <c r="E68" s="42" t="s">
        <v>112</v>
      </c>
      <c r="F68" s="14" t="s">
        <v>331</v>
      </c>
      <c r="G68" s="14" t="s">
        <v>10</v>
      </c>
      <c r="H68" s="42">
        <v>100332</v>
      </c>
      <c r="I68" s="45">
        <v>3.89</v>
      </c>
      <c r="J68" s="126">
        <v>2.66</v>
      </c>
      <c r="K68" s="20"/>
      <c r="L68" s="20">
        <f t="shared" si="6"/>
        <v>0</v>
      </c>
      <c r="M68" s="114">
        <f t="shared" si="7"/>
        <v>0</v>
      </c>
      <c r="N68" s="185"/>
      <c r="P68" s="13"/>
    </row>
    <row r="69" spans="1:16" s="9" customFormat="1" ht="12.75" x14ac:dyDescent="0.2">
      <c r="A69" s="63">
        <v>586505</v>
      </c>
      <c r="B69" s="16" t="s">
        <v>118</v>
      </c>
      <c r="C69" s="16" t="s">
        <v>364</v>
      </c>
      <c r="D69" s="10"/>
      <c r="E69" s="42" t="s">
        <v>117</v>
      </c>
      <c r="F69" s="14" t="s">
        <v>331</v>
      </c>
      <c r="G69" s="14" t="s">
        <v>10</v>
      </c>
      <c r="H69" s="42">
        <v>100332</v>
      </c>
      <c r="I69" s="45">
        <v>9.43</v>
      </c>
      <c r="J69" s="126">
        <v>6.45</v>
      </c>
      <c r="K69" s="20"/>
      <c r="L69" s="20">
        <f t="shared" si="6"/>
        <v>0</v>
      </c>
      <c r="M69" s="114">
        <f t="shared" si="7"/>
        <v>0</v>
      </c>
      <c r="N69" s="185"/>
      <c r="P69" s="13"/>
    </row>
    <row r="70" spans="1:16" s="9" customFormat="1" ht="12.75" x14ac:dyDescent="0.2">
      <c r="A70" s="63">
        <v>463084</v>
      </c>
      <c r="B70" s="16" t="s">
        <v>110</v>
      </c>
      <c r="C70" s="16" t="s">
        <v>366</v>
      </c>
      <c r="D70" s="10">
        <v>250</v>
      </c>
      <c r="E70" s="42" t="s">
        <v>111</v>
      </c>
      <c r="F70" s="14" t="s">
        <v>331</v>
      </c>
      <c r="G70" s="14" t="s">
        <v>10</v>
      </c>
      <c r="H70" s="42">
        <v>100332</v>
      </c>
      <c r="I70" s="45">
        <v>3.98</v>
      </c>
      <c r="J70" s="126">
        <v>2.72</v>
      </c>
      <c r="K70" s="20"/>
      <c r="L70" s="20">
        <f t="shared" si="6"/>
        <v>0</v>
      </c>
      <c r="M70" s="114">
        <f t="shared" si="7"/>
        <v>0</v>
      </c>
      <c r="N70" s="185"/>
      <c r="P70" s="13"/>
    </row>
    <row r="71" spans="1:16" s="9" customFormat="1" ht="12.75" x14ac:dyDescent="0.2">
      <c r="A71" s="63">
        <v>432333</v>
      </c>
      <c r="B71" s="16" t="s">
        <v>110</v>
      </c>
      <c r="C71" s="16" t="s">
        <v>371</v>
      </c>
      <c r="D71" s="10">
        <v>84</v>
      </c>
      <c r="E71" s="42" t="s">
        <v>109</v>
      </c>
      <c r="F71" s="14" t="s">
        <v>331</v>
      </c>
      <c r="G71" s="14" t="s">
        <v>10</v>
      </c>
      <c r="H71" s="42">
        <v>100332</v>
      </c>
      <c r="I71" s="45">
        <v>3.67</v>
      </c>
      <c r="J71" s="126">
        <v>2.5099999999999998</v>
      </c>
      <c r="K71" s="20"/>
      <c r="L71" s="20">
        <f t="shared" si="6"/>
        <v>0</v>
      </c>
      <c r="M71" s="114">
        <f t="shared" si="7"/>
        <v>0</v>
      </c>
      <c r="N71" s="185"/>
      <c r="P71" s="13"/>
    </row>
    <row r="72" spans="1:16" s="9" customFormat="1" ht="12.75" x14ac:dyDescent="0.2">
      <c r="A72" s="63">
        <v>586506</v>
      </c>
      <c r="B72" s="16" t="s">
        <v>120</v>
      </c>
      <c r="C72" s="16" t="s">
        <v>364</v>
      </c>
      <c r="D72" s="10">
        <v>542</v>
      </c>
      <c r="E72" s="42" t="s">
        <v>119</v>
      </c>
      <c r="F72" s="14" t="s">
        <v>331</v>
      </c>
      <c r="G72" s="14" t="s">
        <v>10</v>
      </c>
      <c r="H72" s="42">
        <v>100332</v>
      </c>
      <c r="I72" s="45">
        <v>5.61</v>
      </c>
      <c r="J72" s="126">
        <v>3.84</v>
      </c>
      <c r="K72" s="20"/>
      <c r="L72" s="20">
        <f t="shared" si="6"/>
        <v>0</v>
      </c>
      <c r="M72" s="114">
        <f t="shared" si="7"/>
        <v>0</v>
      </c>
      <c r="N72" s="185"/>
      <c r="P72" s="13"/>
    </row>
    <row r="73" spans="1:16" s="9" customFormat="1" ht="12.75" x14ac:dyDescent="0.2">
      <c r="A73" s="63">
        <v>971538</v>
      </c>
      <c r="B73" s="16" t="s">
        <v>124</v>
      </c>
      <c r="C73" s="16" t="s">
        <v>370</v>
      </c>
      <c r="D73" s="10">
        <v>774</v>
      </c>
      <c r="E73" s="42" t="s">
        <v>123</v>
      </c>
      <c r="F73" s="14" t="s">
        <v>331</v>
      </c>
      <c r="G73" s="14" t="s">
        <v>10</v>
      </c>
      <c r="H73" s="42">
        <v>100332</v>
      </c>
      <c r="I73" s="45">
        <v>6.6</v>
      </c>
      <c r="J73" s="126">
        <v>4.5199999999999996</v>
      </c>
      <c r="K73" s="20"/>
      <c r="L73" s="20">
        <f t="shared" si="6"/>
        <v>0</v>
      </c>
      <c r="M73" s="114">
        <f t="shared" si="7"/>
        <v>0</v>
      </c>
      <c r="N73" s="185"/>
      <c r="P73" s="13"/>
    </row>
    <row r="74" spans="1:16" s="9" customFormat="1" ht="12.75" x14ac:dyDescent="0.2">
      <c r="A74" s="63">
        <v>74398</v>
      </c>
      <c r="B74" s="16" t="s">
        <v>103</v>
      </c>
      <c r="C74" s="16" t="s">
        <v>367</v>
      </c>
      <c r="D74" s="10">
        <v>1000</v>
      </c>
      <c r="E74" s="42" t="s">
        <v>102</v>
      </c>
      <c r="F74" s="14" t="s">
        <v>331</v>
      </c>
      <c r="G74" s="14" t="s">
        <v>10</v>
      </c>
      <c r="H74" s="42">
        <v>100332</v>
      </c>
      <c r="I74" s="45">
        <v>4.21</v>
      </c>
      <c r="J74" s="126">
        <v>2.88</v>
      </c>
      <c r="K74" s="20"/>
      <c r="L74" s="20">
        <f t="shared" si="6"/>
        <v>0</v>
      </c>
      <c r="M74" s="114">
        <f t="shared" si="7"/>
        <v>0</v>
      </c>
      <c r="N74" s="185"/>
      <c r="P74" s="13"/>
    </row>
    <row r="75" spans="1:16" s="9" customFormat="1" ht="12.75" x14ac:dyDescent="0.2">
      <c r="A75" s="63">
        <v>51381</v>
      </c>
      <c r="B75" s="16" t="s">
        <v>101</v>
      </c>
      <c r="C75" s="16" t="s">
        <v>365</v>
      </c>
      <c r="D75" s="10">
        <v>760</v>
      </c>
      <c r="E75" s="42" t="s">
        <v>100</v>
      </c>
      <c r="F75" s="14" t="s">
        <v>331</v>
      </c>
      <c r="G75" s="14" t="s">
        <v>10</v>
      </c>
      <c r="H75" s="42">
        <v>100332</v>
      </c>
      <c r="I75" s="45">
        <v>6.48</v>
      </c>
      <c r="J75" s="126">
        <v>4.43</v>
      </c>
      <c r="K75" s="20"/>
      <c r="L75" s="20">
        <f t="shared" si="6"/>
        <v>0</v>
      </c>
      <c r="M75" s="114">
        <f t="shared" si="7"/>
        <v>0</v>
      </c>
      <c r="N75" s="185"/>
      <c r="P75" s="13"/>
    </row>
    <row r="76" spans="1:16" s="9" customFormat="1" ht="12.75" x14ac:dyDescent="0.2">
      <c r="A76" s="63">
        <v>346613</v>
      </c>
      <c r="B76" s="16" t="s">
        <v>77</v>
      </c>
      <c r="C76" s="16" t="s">
        <v>370</v>
      </c>
      <c r="D76" s="10">
        <v>773</v>
      </c>
      <c r="E76" s="42" t="s">
        <v>106</v>
      </c>
      <c r="F76" s="14" t="s">
        <v>331</v>
      </c>
      <c r="G76" s="14" t="s">
        <v>10</v>
      </c>
      <c r="H76" s="42">
        <v>100332</v>
      </c>
      <c r="I76" s="45">
        <v>6.93</v>
      </c>
      <c r="J76" s="126">
        <v>4.74</v>
      </c>
      <c r="K76" s="20"/>
      <c r="L76" s="20">
        <f t="shared" si="6"/>
        <v>0</v>
      </c>
      <c r="M76" s="114">
        <f t="shared" si="7"/>
        <v>0</v>
      </c>
      <c r="N76" s="185"/>
      <c r="P76" s="13"/>
    </row>
    <row r="77" spans="1:16" s="9" customFormat="1" ht="12.75" x14ac:dyDescent="0.2">
      <c r="A77" s="63">
        <v>586503</v>
      </c>
      <c r="B77" s="16" t="s">
        <v>116</v>
      </c>
      <c r="C77" s="16" t="s">
        <v>364</v>
      </c>
      <c r="D77" s="10">
        <v>1125</v>
      </c>
      <c r="E77" s="42" t="s">
        <v>115</v>
      </c>
      <c r="F77" s="14" t="s">
        <v>331</v>
      </c>
      <c r="G77" s="14" t="s">
        <v>10</v>
      </c>
      <c r="H77" s="42">
        <v>100332</v>
      </c>
      <c r="I77" s="45">
        <v>10.09</v>
      </c>
      <c r="J77" s="126">
        <v>6.9</v>
      </c>
      <c r="K77" s="20"/>
      <c r="L77" s="20">
        <f t="shared" si="6"/>
        <v>0</v>
      </c>
      <c r="M77" s="114">
        <f t="shared" si="7"/>
        <v>0</v>
      </c>
      <c r="N77" s="185"/>
      <c r="P77" s="13"/>
    </row>
    <row r="78" spans="1:16" s="9" customFormat="1" ht="12.75" x14ac:dyDescent="0.2">
      <c r="A78" s="63">
        <v>390787</v>
      </c>
      <c r="B78" s="16" t="s">
        <v>108</v>
      </c>
      <c r="C78" s="16" t="s">
        <v>363</v>
      </c>
      <c r="D78" s="10">
        <v>530</v>
      </c>
      <c r="E78" s="42" t="s">
        <v>107</v>
      </c>
      <c r="F78" s="14" t="s">
        <v>331</v>
      </c>
      <c r="G78" s="14" t="s">
        <v>10</v>
      </c>
      <c r="H78" s="42">
        <v>100332</v>
      </c>
      <c r="I78" s="45">
        <v>12.26</v>
      </c>
      <c r="J78" s="126">
        <v>8.39</v>
      </c>
      <c r="K78" s="20"/>
      <c r="L78" s="20">
        <f t="shared" si="6"/>
        <v>0</v>
      </c>
      <c r="M78" s="114">
        <f t="shared" si="7"/>
        <v>0</v>
      </c>
      <c r="N78" s="185"/>
      <c r="P78" s="13"/>
    </row>
    <row r="79" spans="1:16" s="9" customFormat="1" ht="12.75" x14ac:dyDescent="0.2">
      <c r="A79" s="63">
        <v>683226</v>
      </c>
      <c r="B79" s="16" t="s">
        <v>122</v>
      </c>
      <c r="C79" s="16" t="s">
        <v>363</v>
      </c>
      <c r="D79" s="10">
        <v>530</v>
      </c>
      <c r="E79" s="42" t="s">
        <v>121</v>
      </c>
      <c r="F79" s="14" t="s">
        <v>331</v>
      </c>
      <c r="G79" s="14" t="s">
        <v>10</v>
      </c>
      <c r="H79" s="42">
        <v>100332</v>
      </c>
      <c r="I79" s="45">
        <v>12.35</v>
      </c>
      <c r="J79" s="126">
        <v>8.4499999999999993</v>
      </c>
      <c r="K79" s="20"/>
      <c r="L79" s="20">
        <f t="shared" si="6"/>
        <v>0</v>
      </c>
      <c r="M79" s="114">
        <f t="shared" si="7"/>
        <v>0</v>
      </c>
      <c r="N79" s="185"/>
      <c r="P79" s="13"/>
    </row>
    <row r="80" spans="1:16" s="9" customFormat="1" ht="12.75" x14ac:dyDescent="0.2">
      <c r="A80" s="63">
        <v>276304</v>
      </c>
      <c r="B80" s="16" t="s">
        <v>105</v>
      </c>
      <c r="C80" s="16" t="s">
        <v>363</v>
      </c>
      <c r="D80" s="10">
        <v>530</v>
      </c>
      <c r="E80" s="42" t="s">
        <v>104</v>
      </c>
      <c r="F80" s="14" t="s">
        <v>331</v>
      </c>
      <c r="G80" s="14" t="s">
        <v>10</v>
      </c>
      <c r="H80" s="42">
        <v>100332</v>
      </c>
      <c r="I80" s="45">
        <v>10.32</v>
      </c>
      <c r="J80" s="126">
        <v>7.06</v>
      </c>
      <c r="K80" s="20"/>
      <c r="L80" s="20">
        <f t="shared" si="6"/>
        <v>0</v>
      </c>
      <c r="M80" s="114">
        <f t="shared" si="7"/>
        <v>0</v>
      </c>
      <c r="N80" s="185"/>
      <c r="P80" s="13"/>
    </row>
    <row r="81" spans="1:16" s="9" customFormat="1" ht="13.5" thickBot="1" x14ac:dyDescent="0.25">
      <c r="A81" s="64">
        <v>971576</v>
      </c>
      <c r="B81" s="19" t="s">
        <v>126</v>
      </c>
      <c r="C81" s="16" t="s">
        <v>363</v>
      </c>
      <c r="D81" s="10">
        <v>1332</v>
      </c>
      <c r="E81" s="42" t="s">
        <v>125</v>
      </c>
      <c r="F81" s="14" t="s">
        <v>331</v>
      </c>
      <c r="G81" s="14" t="s">
        <v>10</v>
      </c>
      <c r="H81" s="42">
        <v>100332</v>
      </c>
      <c r="I81" s="45">
        <v>30.97</v>
      </c>
      <c r="J81" s="126">
        <v>21.19</v>
      </c>
      <c r="K81" s="20"/>
      <c r="L81" s="20">
        <f t="shared" si="6"/>
        <v>0</v>
      </c>
      <c r="M81" s="114">
        <f t="shared" si="7"/>
        <v>0</v>
      </c>
      <c r="N81" s="185"/>
      <c r="P81" s="13"/>
    </row>
    <row r="82" spans="1:16" s="9" customFormat="1" ht="12.75" x14ac:dyDescent="0.2">
      <c r="A82" s="75"/>
      <c r="B82" s="72"/>
      <c r="C82" s="16"/>
      <c r="D82" s="10"/>
      <c r="E82" s="42"/>
      <c r="F82" s="14"/>
      <c r="G82" s="14"/>
      <c r="H82" s="42"/>
      <c r="I82" s="45"/>
      <c r="J82" s="126"/>
      <c r="K82" s="134"/>
      <c r="L82" s="134"/>
      <c r="M82" s="111"/>
      <c r="N82" s="186"/>
      <c r="P82" s="13"/>
    </row>
    <row r="83" spans="1:16" s="9" customFormat="1" ht="13.5" thickBot="1" x14ac:dyDescent="0.25">
      <c r="A83" s="75"/>
      <c r="B83" s="72"/>
      <c r="C83" s="16"/>
      <c r="D83" s="10"/>
      <c r="E83" s="42"/>
      <c r="F83" s="14"/>
      <c r="G83" s="14"/>
      <c r="H83" s="42"/>
      <c r="I83" s="45"/>
      <c r="J83" s="126"/>
      <c r="K83" s="134"/>
      <c r="L83" s="134"/>
      <c r="M83" s="111"/>
      <c r="N83" s="186"/>
      <c r="P83" s="13"/>
    </row>
    <row r="84" spans="1:16" s="9" customFormat="1" ht="12.75" x14ac:dyDescent="0.2">
      <c r="A84" s="2" t="s">
        <v>484</v>
      </c>
      <c r="B84" s="5"/>
      <c r="C84" s="127"/>
      <c r="D84" s="128"/>
      <c r="E84" s="129"/>
      <c r="F84" s="130"/>
      <c r="G84" s="130"/>
      <c r="H84" s="131"/>
      <c r="I84" s="132"/>
      <c r="J84" s="133"/>
      <c r="K84" s="134"/>
      <c r="L84" s="134"/>
      <c r="M84" s="111"/>
      <c r="N84" s="186"/>
      <c r="P84" s="13"/>
    </row>
    <row r="85" spans="1:16" s="9" customFormat="1" ht="12.75" x14ac:dyDescent="0.2">
      <c r="A85" s="41">
        <v>346808</v>
      </c>
      <c r="B85" s="12" t="s">
        <v>128</v>
      </c>
      <c r="C85" s="12" t="s">
        <v>375</v>
      </c>
      <c r="D85" s="10">
        <v>144</v>
      </c>
      <c r="E85" s="40">
        <v>17020111120</v>
      </c>
      <c r="F85" s="10" t="s">
        <v>481</v>
      </c>
      <c r="G85" s="20" t="s">
        <v>10</v>
      </c>
      <c r="H85" s="40">
        <v>110244</v>
      </c>
      <c r="I85" s="44">
        <v>9</v>
      </c>
      <c r="J85" s="125">
        <v>17.309999999999999</v>
      </c>
      <c r="K85" s="20"/>
      <c r="L85" s="20">
        <f t="shared" ref="L85:L87" si="8">+I85*K85</f>
        <v>0</v>
      </c>
      <c r="M85" s="114">
        <f t="shared" ref="M85:M87" si="9">+J85*K85</f>
        <v>0</v>
      </c>
      <c r="N85" s="114">
        <f>SUM(L85:L87)</f>
        <v>0</v>
      </c>
      <c r="O85" s="122">
        <f>SUM(M85:M87)</f>
        <v>0</v>
      </c>
      <c r="P85" s="13"/>
    </row>
    <row r="86" spans="1:16" s="9" customFormat="1" ht="12.75" x14ac:dyDescent="0.2">
      <c r="A86" s="41">
        <v>445362</v>
      </c>
      <c r="B86" s="12" t="s">
        <v>130</v>
      </c>
      <c r="C86" s="12" t="s">
        <v>382</v>
      </c>
      <c r="D86" s="10">
        <v>72</v>
      </c>
      <c r="E86" s="40">
        <v>17023721120</v>
      </c>
      <c r="F86" s="10" t="s">
        <v>481</v>
      </c>
      <c r="G86" s="20" t="s">
        <v>10</v>
      </c>
      <c r="H86" s="40">
        <v>110244</v>
      </c>
      <c r="I86" s="44">
        <v>3.47</v>
      </c>
      <c r="J86" s="125">
        <v>6.66</v>
      </c>
      <c r="K86" s="20"/>
      <c r="L86" s="20">
        <f t="shared" si="8"/>
        <v>0</v>
      </c>
      <c r="M86" s="114">
        <f t="shared" si="9"/>
        <v>0</v>
      </c>
      <c r="N86" s="185"/>
      <c r="P86" s="13"/>
    </row>
    <row r="87" spans="1:16" s="9" customFormat="1" ht="12.75" x14ac:dyDescent="0.2">
      <c r="A87" s="41">
        <v>915744</v>
      </c>
      <c r="B87" s="12" t="s">
        <v>131</v>
      </c>
      <c r="C87" s="12" t="s">
        <v>385</v>
      </c>
      <c r="D87" s="10">
        <v>108</v>
      </c>
      <c r="E87" s="40">
        <v>17021081120</v>
      </c>
      <c r="F87" s="10" t="s">
        <v>481</v>
      </c>
      <c r="G87" s="20" t="s">
        <v>10</v>
      </c>
      <c r="H87" s="40">
        <v>110244</v>
      </c>
      <c r="I87" s="44">
        <v>6.75</v>
      </c>
      <c r="J87" s="125">
        <v>12.98</v>
      </c>
      <c r="K87" s="20"/>
      <c r="L87" s="20">
        <f t="shared" si="8"/>
        <v>0</v>
      </c>
      <c r="M87" s="114">
        <f t="shared" si="9"/>
        <v>0</v>
      </c>
      <c r="N87" s="185"/>
      <c r="P87" s="13"/>
    </row>
    <row r="88" spans="1:16" s="9" customFormat="1" ht="21.75" customHeight="1" x14ac:dyDescent="0.2">
      <c r="A88" s="41"/>
      <c r="B88" s="12"/>
      <c r="C88" s="12"/>
      <c r="D88" s="10"/>
      <c r="E88" s="40"/>
      <c r="F88" s="10"/>
      <c r="G88" s="20"/>
      <c r="H88" s="40"/>
      <c r="I88" s="44"/>
      <c r="J88" s="125"/>
      <c r="K88" s="134"/>
      <c r="L88" s="134"/>
      <c r="M88" s="111"/>
      <c r="N88" s="186"/>
      <c r="P88" s="13"/>
    </row>
    <row r="89" spans="1:16" s="9" customFormat="1" ht="12.75" x14ac:dyDescent="0.2">
      <c r="A89" s="41"/>
      <c r="B89" s="12"/>
      <c r="C89" s="12"/>
      <c r="D89" s="10"/>
      <c r="E89" s="40"/>
      <c r="F89" s="10"/>
      <c r="G89" s="20"/>
      <c r="H89" s="40"/>
      <c r="I89" s="44"/>
      <c r="J89" s="125"/>
      <c r="K89" s="134"/>
      <c r="L89" s="134"/>
      <c r="M89" s="111"/>
      <c r="N89" s="186"/>
      <c r="P89" s="13"/>
    </row>
    <row r="90" spans="1:16" s="9" customFormat="1" ht="13.5" thickBot="1" x14ac:dyDescent="0.25">
      <c r="A90" s="41"/>
      <c r="B90" s="12"/>
      <c r="C90" s="12"/>
      <c r="D90" s="10"/>
      <c r="E90" s="40"/>
      <c r="F90" s="10"/>
      <c r="G90" s="20"/>
      <c r="H90" s="40"/>
      <c r="I90" s="44"/>
      <c r="J90" s="125"/>
      <c r="K90" s="134"/>
      <c r="L90" s="134"/>
      <c r="M90" s="111"/>
      <c r="N90" s="186"/>
      <c r="P90" s="13"/>
    </row>
    <row r="91" spans="1:16" s="9" customFormat="1" ht="12.75" x14ac:dyDescent="0.2">
      <c r="A91" s="2" t="s">
        <v>483</v>
      </c>
      <c r="B91" s="12"/>
      <c r="C91" s="12"/>
      <c r="D91" s="10"/>
      <c r="E91" s="40"/>
      <c r="F91" s="10"/>
      <c r="G91" s="20"/>
      <c r="H91" s="40"/>
      <c r="I91" s="44"/>
      <c r="J91" s="125"/>
      <c r="K91" s="134"/>
      <c r="L91" s="134"/>
      <c r="M91" s="111"/>
      <c r="N91" s="186"/>
      <c r="P91" s="13"/>
    </row>
    <row r="92" spans="1:16" s="9" customFormat="1" ht="12.75" x14ac:dyDescent="0.2">
      <c r="A92" s="41">
        <v>875439</v>
      </c>
      <c r="B92" s="12" t="s">
        <v>499</v>
      </c>
      <c r="C92" s="12" t="s">
        <v>383</v>
      </c>
      <c r="D92" s="10">
        <v>150</v>
      </c>
      <c r="E92" s="40">
        <v>10021540928</v>
      </c>
      <c r="F92" s="10" t="s">
        <v>481</v>
      </c>
      <c r="G92" s="20" t="s">
        <v>10</v>
      </c>
      <c r="H92" s="40" t="s">
        <v>129</v>
      </c>
      <c r="I92" s="44">
        <v>7.03</v>
      </c>
      <c r="J92" s="125">
        <v>9.1</v>
      </c>
      <c r="K92" s="134"/>
      <c r="L92" s="134">
        <f>+(I92+I93)*K92</f>
        <v>0</v>
      </c>
      <c r="M92" s="111">
        <f>+K92*(J92+J93)</f>
        <v>0</v>
      </c>
      <c r="N92" s="114">
        <f>SUM(L92:L128)</f>
        <v>0</v>
      </c>
      <c r="O92" s="122">
        <f>SUM(M92:M128)</f>
        <v>0</v>
      </c>
      <c r="P92" s="13"/>
    </row>
    <row r="93" spans="1:16" s="9" customFormat="1" ht="12.75" x14ac:dyDescent="0.2">
      <c r="A93" s="161"/>
      <c r="B93" s="162"/>
      <c r="C93" s="162"/>
      <c r="D93" s="163"/>
      <c r="E93" s="164"/>
      <c r="F93" s="163"/>
      <c r="G93" s="155"/>
      <c r="H93" s="40" t="s">
        <v>127</v>
      </c>
      <c r="I93" s="44">
        <v>7.62</v>
      </c>
      <c r="J93" s="125">
        <v>9.86</v>
      </c>
      <c r="K93" s="134"/>
      <c r="L93" s="134"/>
      <c r="M93" s="111"/>
      <c r="N93" s="186"/>
      <c r="P93" s="13"/>
    </row>
    <row r="94" spans="1:16" s="9" customFormat="1" ht="12.75" x14ac:dyDescent="0.2">
      <c r="A94" s="41">
        <v>875440</v>
      </c>
      <c r="B94" s="12" t="s">
        <v>500</v>
      </c>
      <c r="C94" s="12" t="s">
        <v>384</v>
      </c>
      <c r="D94" s="10">
        <v>137</v>
      </c>
      <c r="E94" s="40">
        <v>10021550928</v>
      </c>
      <c r="F94" s="10" t="s">
        <v>481</v>
      </c>
      <c r="G94" s="20" t="s">
        <v>10</v>
      </c>
      <c r="H94" s="40" t="s">
        <v>129</v>
      </c>
      <c r="I94" s="44">
        <v>6.47</v>
      </c>
      <c r="J94" s="125">
        <v>8.3800000000000008</v>
      </c>
      <c r="K94" s="134"/>
      <c r="L94" s="134">
        <f>+(I94+I95)*K94</f>
        <v>0</v>
      </c>
      <c r="M94" s="111">
        <f>+K94*(J94+J95)</f>
        <v>0</v>
      </c>
      <c r="N94" s="186"/>
      <c r="P94" s="13"/>
    </row>
    <row r="95" spans="1:16" s="9" customFormat="1" ht="12.75" x14ac:dyDescent="0.2">
      <c r="A95" s="161"/>
      <c r="B95" s="162"/>
      <c r="C95" s="162"/>
      <c r="D95" s="163"/>
      <c r="E95" s="164"/>
      <c r="F95" s="163"/>
      <c r="G95" s="155"/>
      <c r="H95" s="40" t="s">
        <v>127</v>
      </c>
      <c r="I95" s="44">
        <v>7.01</v>
      </c>
      <c r="J95" s="125">
        <v>9.07</v>
      </c>
      <c r="K95" s="134"/>
      <c r="L95" s="134"/>
      <c r="M95" s="111"/>
      <c r="N95" s="186"/>
      <c r="P95" s="13"/>
    </row>
    <row r="96" spans="1:16" s="9" customFormat="1" ht="12.75" x14ac:dyDescent="0.2">
      <c r="A96" s="41">
        <v>443176</v>
      </c>
      <c r="B96" s="12" t="s">
        <v>501</v>
      </c>
      <c r="C96" s="12" t="s">
        <v>381</v>
      </c>
      <c r="D96" s="10">
        <v>148</v>
      </c>
      <c r="E96" s="40">
        <v>10055670928</v>
      </c>
      <c r="F96" s="10" t="s">
        <v>481</v>
      </c>
      <c r="G96" s="20" t="s">
        <v>10</v>
      </c>
      <c r="H96" s="40" t="s">
        <v>129</v>
      </c>
      <c r="I96" s="44">
        <v>12.06</v>
      </c>
      <c r="J96" s="125">
        <v>15.61</v>
      </c>
      <c r="K96" s="134"/>
      <c r="L96" s="134">
        <f>+(I96+I97)*K96</f>
        <v>0</v>
      </c>
      <c r="M96" s="111">
        <f>+K96*(J96+J97)</f>
        <v>0</v>
      </c>
      <c r="N96" s="186"/>
      <c r="P96" s="13"/>
    </row>
    <row r="97" spans="1:16" s="9" customFormat="1" ht="12.75" x14ac:dyDescent="0.2">
      <c r="A97" s="161"/>
      <c r="B97" s="162"/>
      <c r="C97" s="162"/>
      <c r="D97" s="163"/>
      <c r="E97" s="164"/>
      <c r="F97" s="163"/>
      <c r="G97" s="155"/>
      <c r="H97" s="40" t="s">
        <v>127</v>
      </c>
      <c r="I97" s="44">
        <v>14.73</v>
      </c>
      <c r="J97" s="125">
        <v>19.07</v>
      </c>
      <c r="K97" s="134"/>
      <c r="L97" s="134"/>
      <c r="M97" s="111"/>
      <c r="N97" s="186"/>
      <c r="P97" s="13"/>
    </row>
    <row r="98" spans="1:16" s="9" customFormat="1" ht="12.75" x14ac:dyDescent="0.2">
      <c r="A98" s="41">
        <v>267025</v>
      </c>
      <c r="B98" s="23" t="s">
        <v>502</v>
      </c>
      <c r="C98" s="23" t="s">
        <v>373</v>
      </c>
      <c r="D98" s="10">
        <v>53</v>
      </c>
      <c r="E98" s="40">
        <v>10383000928</v>
      </c>
      <c r="F98" s="10" t="s">
        <v>481</v>
      </c>
      <c r="G98" s="20" t="s">
        <v>10</v>
      </c>
      <c r="H98" s="40" t="s">
        <v>127</v>
      </c>
      <c r="I98" s="44">
        <v>14.11</v>
      </c>
      <c r="J98" s="125">
        <v>18.27</v>
      </c>
      <c r="K98" s="134"/>
      <c r="L98" s="134"/>
      <c r="M98" s="111"/>
      <c r="N98" s="186"/>
      <c r="P98" s="13"/>
    </row>
    <row r="99" spans="1:16" s="9" customFormat="1" ht="12.75" x14ac:dyDescent="0.2">
      <c r="A99" s="41">
        <v>267896</v>
      </c>
      <c r="B99" s="12" t="s">
        <v>503</v>
      </c>
      <c r="C99" s="12" t="s">
        <v>374</v>
      </c>
      <c r="D99" s="10">
        <v>54</v>
      </c>
      <c r="E99" s="40">
        <v>10383500928</v>
      </c>
      <c r="F99" s="10" t="s">
        <v>481</v>
      </c>
      <c r="G99" s="20" t="s">
        <v>10</v>
      </c>
      <c r="H99" s="40" t="s">
        <v>127</v>
      </c>
      <c r="I99" s="44">
        <v>11.45</v>
      </c>
      <c r="J99" s="125">
        <v>14.82</v>
      </c>
      <c r="K99" s="134"/>
      <c r="L99" s="134"/>
      <c r="M99" s="111"/>
      <c r="N99" s="186"/>
      <c r="P99" s="13"/>
    </row>
    <row r="100" spans="1:16" s="9" customFormat="1" ht="12.75" x14ac:dyDescent="0.2">
      <c r="A100" s="41">
        <v>705807</v>
      </c>
      <c r="B100" s="12" t="s">
        <v>504</v>
      </c>
      <c r="C100" s="12" t="s">
        <v>373</v>
      </c>
      <c r="D100" s="10">
        <v>73</v>
      </c>
      <c r="E100" s="40">
        <v>10460120928</v>
      </c>
      <c r="F100" s="10" t="s">
        <v>481</v>
      </c>
      <c r="G100" s="20" t="s">
        <v>10</v>
      </c>
      <c r="H100" s="40" t="s">
        <v>129</v>
      </c>
      <c r="I100" s="44">
        <v>5.69</v>
      </c>
      <c r="J100" s="125">
        <v>7.37</v>
      </c>
      <c r="K100" s="134"/>
      <c r="L100" s="134">
        <f>+(I100+I101)*K100</f>
        <v>0</v>
      </c>
      <c r="M100" s="111">
        <f>+K100*(J100+J101)</f>
        <v>0</v>
      </c>
      <c r="N100" s="186"/>
      <c r="P100" s="13"/>
    </row>
    <row r="101" spans="1:16" s="9" customFormat="1" ht="12.75" x14ac:dyDescent="0.2">
      <c r="A101" s="161"/>
      <c r="B101" s="162"/>
      <c r="C101" s="162"/>
      <c r="D101" s="163"/>
      <c r="E101" s="164"/>
      <c r="F101" s="163"/>
      <c r="G101" s="155"/>
      <c r="H101" s="40" t="s">
        <v>127</v>
      </c>
      <c r="I101" s="44">
        <v>8.5299999999999994</v>
      </c>
      <c r="J101" s="125">
        <v>11.04</v>
      </c>
      <c r="K101" s="134"/>
      <c r="L101" s="134"/>
      <c r="M101" s="111"/>
      <c r="N101" s="186"/>
      <c r="P101" s="13"/>
    </row>
    <row r="102" spans="1:16" s="9" customFormat="1" ht="12.75" x14ac:dyDescent="0.2">
      <c r="A102" s="41">
        <v>366185</v>
      </c>
      <c r="B102" s="12" t="s">
        <v>505</v>
      </c>
      <c r="C102" s="12" t="s">
        <v>376</v>
      </c>
      <c r="D102" s="10">
        <v>175</v>
      </c>
      <c r="E102" s="40">
        <v>10703040928</v>
      </c>
      <c r="F102" s="10" t="s">
        <v>481</v>
      </c>
      <c r="G102" s="20" t="s">
        <v>10</v>
      </c>
      <c r="H102" s="40" t="s">
        <v>129</v>
      </c>
      <c r="I102" s="44">
        <v>9.01</v>
      </c>
      <c r="J102" s="125">
        <v>11.66</v>
      </c>
      <c r="K102" s="134"/>
      <c r="L102" s="134">
        <f>+(I102+I103)*K102</f>
        <v>0</v>
      </c>
      <c r="M102" s="111">
        <f>+K102*(J102+J103)</f>
        <v>0</v>
      </c>
      <c r="N102" s="186"/>
      <c r="P102" s="13"/>
    </row>
    <row r="103" spans="1:16" s="9" customFormat="1" ht="12.75" x14ac:dyDescent="0.2">
      <c r="A103" s="161"/>
      <c r="B103" s="162"/>
      <c r="C103" s="162"/>
      <c r="D103" s="163"/>
      <c r="E103" s="164"/>
      <c r="F103" s="163"/>
      <c r="G103" s="155"/>
      <c r="H103" s="40" t="s">
        <v>127</v>
      </c>
      <c r="I103" s="44">
        <v>9.76</v>
      </c>
      <c r="J103" s="125">
        <v>12.63</v>
      </c>
      <c r="K103" s="134"/>
      <c r="L103" s="134"/>
      <c r="M103" s="111"/>
      <c r="N103" s="186"/>
      <c r="P103" s="13"/>
    </row>
    <row r="104" spans="1:16" s="9" customFormat="1" ht="12.75" x14ac:dyDescent="0.2">
      <c r="A104" s="41">
        <v>373370</v>
      </c>
      <c r="B104" s="12" t="s">
        <v>506</v>
      </c>
      <c r="C104" s="12" t="s">
        <v>376</v>
      </c>
      <c r="D104" s="10">
        <v>175</v>
      </c>
      <c r="E104" s="40">
        <v>10703140928</v>
      </c>
      <c r="F104" s="10" t="s">
        <v>481</v>
      </c>
      <c r="G104" s="20" t="s">
        <v>10</v>
      </c>
      <c r="H104" s="40" t="s">
        <v>129</v>
      </c>
      <c r="I104" s="44">
        <v>8.2200000000000006</v>
      </c>
      <c r="J104" s="125">
        <v>10.64</v>
      </c>
      <c r="K104" s="134"/>
      <c r="L104" s="134">
        <f>+(I104+I105)*K104</f>
        <v>0</v>
      </c>
      <c r="M104" s="111">
        <f>+K104*(J104+J105)</f>
        <v>0</v>
      </c>
      <c r="N104" s="186"/>
      <c r="P104" s="13"/>
    </row>
    <row r="105" spans="1:16" s="9" customFormat="1" ht="12.75" x14ac:dyDescent="0.2">
      <c r="A105" s="161"/>
      <c r="B105" s="162"/>
      <c r="C105" s="162"/>
      <c r="D105" s="163"/>
      <c r="E105" s="164"/>
      <c r="F105" s="163"/>
      <c r="G105" s="155"/>
      <c r="H105" s="40" t="s">
        <v>127</v>
      </c>
      <c r="I105" s="44">
        <v>8.91</v>
      </c>
      <c r="J105" s="125">
        <v>11.53</v>
      </c>
      <c r="K105" s="134"/>
      <c r="L105" s="134"/>
      <c r="M105" s="111"/>
      <c r="N105" s="186"/>
      <c r="P105" s="13"/>
    </row>
    <row r="106" spans="1:16" s="9" customFormat="1" ht="12.75" x14ac:dyDescent="0.2">
      <c r="A106" s="41">
        <v>373342</v>
      </c>
      <c r="B106" s="12" t="s">
        <v>507</v>
      </c>
      <c r="C106" s="12" t="s">
        <v>378</v>
      </c>
      <c r="D106" s="10">
        <v>150</v>
      </c>
      <c r="E106" s="40">
        <v>10703340928</v>
      </c>
      <c r="F106" s="10" t="s">
        <v>481</v>
      </c>
      <c r="G106" s="20" t="s">
        <v>10</v>
      </c>
      <c r="H106" s="40" t="s">
        <v>129</v>
      </c>
      <c r="I106" s="44">
        <v>5.98</v>
      </c>
      <c r="J106" s="125">
        <v>7.74</v>
      </c>
      <c r="K106" s="134"/>
      <c r="L106" s="134">
        <f>+(I106+I107)*K106</f>
        <v>0</v>
      </c>
      <c r="M106" s="111">
        <f>+K106*(J106+J107)</f>
        <v>0</v>
      </c>
      <c r="N106" s="186"/>
      <c r="P106" s="13"/>
    </row>
    <row r="107" spans="1:16" s="9" customFormat="1" ht="12.75" x14ac:dyDescent="0.2">
      <c r="A107" s="161"/>
      <c r="B107" s="162"/>
      <c r="C107" s="162"/>
      <c r="D107" s="163"/>
      <c r="E107" s="164"/>
      <c r="F107" s="163"/>
      <c r="G107" s="155"/>
      <c r="H107" s="40" t="s">
        <v>127</v>
      </c>
      <c r="I107" s="44">
        <v>8.9600000000000009</v>
      </c>
      <c r="J107" s="125">
        <v>11.6</v>
      </c>
      <c r="K107" s="134"/>
      <c r="L107" s="134"/>
      <c r="M107" s="111"/>
      <c r="N107" s="186"/>
      <c r="P107" s="13"/>
    </row>
    <row r="108" spans="1:16" s="9" customFormat="1" ht="12.75" x14ac:dyDescent="0.2">
      <c r="A108" s="41">
        <v>366211</v>
      </c>
      <c r="B108" s="12" t="s">
        <v>500</v>
      </c>
      <c r="C108" s="12" t="s">
        <v>377</v>
      </c>
      <c r="D108" s="10">
        <v>175</v>
      </c>
      <c r="E108" s="40">
        <v>10703640928</v>
      </c>
      <c r="F108" s="10" t="s">
        <v>481</v>
      </c>
      <c r="G108" s="20" t="s">
        <v>10</v>
      </c>
      <c r="H108" s="40" t="s">
        <v>129</v>
      </c>
      <c r="I108" s="44">
        <v>9</v>
      </c>
      <c r="J108" s="125">
        <v>11.65</v>
      </c>
      <c r="K108" s="134"/>
      <c r="L108" s="134">
        <f>+(I108+I109)*K108</f>
        <v>0</v>
      </c>
      <c r="M108" s="111">
        <f>+K108*(J108+J109)</f>
        <v>0</v>
      </c>
      <c r="N108" s="186"/>
      <c r="P108" s="13"/>
    </row>
    <row r="109" spans="1:16" s="9" customFormat="1" ht="12.75" x14ac:dyDescent="0.2">
      <c r="A109" s="161"/>
      <c r="B109" s="162"/>
      <c r="C109" s="162"/>
      <c r="D109" s="163"/>
      <c r="E109" s="164"/>
      <c r="F109" s="163"/>
      <c r="G109" s="155"/>
      <c r="H109" s="40" t="s">
        <v>127</v>
      </c>
      <c r="I109" s="44">
        <v>9.76</v>
      </c>
      <c r="J109" s="125">
        <v>12.63</v>
      </c>
      <c r="K109" s="134"/>
      <c r="L109" s="134"/>
      <c r="M109" s="111"/>
      <c r="N109" s="186"/>
      <c r="P109" s="13"/>
    </row>
    <row r="110" spans="1:16" s="9" customFormat="1" ht="12.75" x14ac:dyDescent="0.2">
      <c r="A110" s="41">
        <v>373556</v>
      </c>
      <c r="B110" s="12" t="s">
        <v>508</v>
      </c>
      <c r="C110" s="12" t="s">
        <v>379</v>
      </c>
      <c r="D110" s="10">
        <v>155</v>
      </c>
      <c r="E110" s="40">
        <v>10703680928</v>
      </c>
      <c r="F110" s="10" t="s">
        <v>481</v>
      </c>
      <c r="G110" s="20" t="s">
        <v>10</v>
      </c>
      <c r="H110" s="40" t="s">
        <v>129</v>
      </c>
      <c r="I110" s="44">
        <v>6.15</v>
      </c>
      <c r="J110" s="125">
        <v>7.96</v>
      </c>
      <c r="K110" s="134"/>
      <c r="L110" s="134">
        <f>+(I110+I111)*K110</f>
        <v>0</v>
      </c>
      <c r="M110" s="111">
        <f>+K110*(J110+J111)</f>
        <v>0</v>
      </c>
      <c r="N110" s="186"/>
      <c r="P110" s="13"/>
    </row>
    <row r="111" spans="1:16" s="9" customFormat="1" ht="12.75" x14ac:dyDescent="0.2">
      <c r="A111" s="161"/>
      <c r="B111" s="162"/>
      <c r="C111" s="162"/>
      <c r="D111" s="163"/>
      <c r="E111" s="164"/>
      <c r="F111" s="163"/>
      <c r="G111" s="155"/>
      <c r="H111" s="40" t="s">
        <v>127</v>
      </c>
      <c r="I111" s="44">
        <v>9.2200000000000006</v>
      </c>
      <c r="J111" s="125">
        <v>11.94</v>
      </c>
      <c r="K111" s="134"/>
      <c r="L111" s="134"/>
      <c r="M111" s="111"/>
      <c r="N111" s="186"/>
      <c r="P111" s="13"/>
    </row>
    <row r="112" spans="1:16" s="9" customFormat="1" ht="12.75" x14ac:dyDescent="0.2">
      <c r="A112" s="41">
        <v>428479</v>
      </c>
      <c r="B112" s="12" t="s">
        <v>509</v>
      </c>
      <c r="C112" s="12" t="s">
        <v>380</v>
      </c>
      <c r="D112" s="10">
        <v>108</v>
      </c>
      <c r="E112" s="40">
        <v>16660100928</v>
      </c>
      <c r="F112" s="10" t="s">
        <v>481</v>
      </c>
      <c r="G112" s="20" t="s">
        <v>10</v>
      </c>
      <c r="H112" s="40" t="s">
        <v>129</v>
      </c>
      <c r="I112" s="44">
        <v>23.72</v>
      </c>
      <c r="J112" s="125">
        <v>30.71</v>
      </c>
      <c r="K112" s="134"/>
      <c r="L112" s="134">
        <f t="shared" ref="L112" si="10">+(I112+I113)*K112</f>
        <v>0</v>
      </c>
      <c r="M112" s="111">
        <f t="shared" ref="M112" si="11">+K112*(J112+J113)</f>
        <v>0</v>
      </c>
      <c r="N112" s="186"/>
      <c r="P112" s="13"/>
    </row>
    <row r="113" spans="1:16" s="9" customFormat="1" ht="12.75" x14ac:dyDescent="0.2">
      <c r="A113" s="43">
        <v>312085</v>
      </c>
      <c r="B113" s="16" t="s">
        <v>510</v>
      </c>
      <c r="C113" s="16" t="s">
        <v>386</v>
      </c>
      <c r="D113" s="10">
        <v>168</v>
      </c>
      <c r="E113" s="42">
        <v>10167020928</v>
      </c>
      <c r="F113" s="14" t="s">
        <v>331</v>
      </c>
      <c r="G113" s="14" t="s">
        <v>10</v>
      </c>
      <c r="H113" s="42" t="s">
        <v>129</v>
      </c>
      <c r="I113" s="45">
        <v>45.84</v>
      </c>
      <c r="J113" s="126">
        <v>59.34</v>
      </c>
      <c r="K113" s="134"/>
      <c r="L113" s="134">
        <f t="shared" ref="L113:L122" si="12">+(I113+I114)*K113</f>
        <v>0</v>
      </c>
      <c r="M113" s="111">
        <f t="shared" ref="M113:M122" si="13">+K113*(J113+J114)</f>
        <v>0</v>
      </c>
      <c r="N113" s="186"/>
      <c r="P113" s="13"/>
    </row>
    <row r="114" spans="1:16" s="9" customFormat="1" ht="12.75" x14ac:dyDescent="0.2">
      <c r="A114" s="43">
        <v>369826</v>
      </c>
      <c r="B114" s="16" t="s">
        <v>511</v>
      </c>
      <c r="C114" s="16" t="s">
        <v>374</v>
      </c>
      <c r="D114" s="10">
        <v>58</v>
      </c>
      <c r="E114" s="42">
        <v>10197770328</v>
      </c>
      <c r="F114" s="14" t="s">
        <v>331</v>
      </c>
      <c r="G114" s="14" t="s">
        <v>10</v>
      </c>
      <c r="H114" s="42" t="s">
        <v>129</v>
      </c>
      <c r="I114" s="45">
        <v>11.13</v>
      </c>
      <c r="J114" s="126">
        <v>14.41</v>
      </c>
      <c r="K114" s="134"/>
      <c r="L114" s="134">
        <f t="shared" si="12"/>
        <v>0</v>
      </c>
      <c r="M114" s="111">
        <f t="shared" si="13"/>
        <v>0</v>
      </c>
      <c r="N114" s="186"/>
      <c r="P114" s="13"/>
    </row>
    <row r="115" spans="1:16" s="9" customFormat="1" ht="12.75" x14ac:dyDescent="0.2">
      <c r="A115" s="43">
        <v>387858</v>
      </c>
      <c r="B115" s="16" t="s">
        <v>512</v>
      </c>
      <c r="C115" s="16" t="s">
        <v>387</v>
      </c>
      <c r="D115" s="10">
        <v>132</v>
      </c>
      <c r="E115" s="42">
        <v>10703120928</v>
      </c>
      <c r="F115" s="14" t="s">
        <v>331</v>
      </c>
      <c r="G115" s="14" t="s">
        <v>10</v>
      </c>
      <c r="H115" s="42" t="s">
        <v>127</v>
      </c>
      <c r="I115" s="45">
        <v>33.74</v>
      </c>
      <c r="J115" s="126">
        <v>43.68</v>
      </c>
      <c r="K115" s="134"/>
      <c r="L115" s="134">
        <f t="shared" si="12"/>
        <v>0</v>
      </c>
      <c r="M115" s="111">
        <f t="shared" si="13"/>
        <v>0</v>
      </c>
      <c r="N115" s="186"/>
      <c r="P115" s="13"/>
    </row>
    <row r="116" spans="1:16" s="9" customFormat="1" ht="12.75" x14ac:dyDescent="0.2">
      <c r="A116" s="43">
        <v>390524</v>
      </c>
      <c r="B116" s="16" t="s">
        <v>513</v>
      </c>
      <c r="C116" s="16" t="s">
        <v>386</v>
      </c>
      <c r="D116" s="10">
        <v>121</v>
      </c>
      <c r="E116" s="42">
        <v>10703620928</v>
      </c>
      <c r="F116" s="14" t="s">
        <v>331</v>
      </c>
      <c r="G116" s="14" t="s">
        <v>10</v>
      </c>
      <c r="H116" s="42" t="s">
        <v>127</v>
      </c>
      <c r="I116" s="45">
        <v>32.74</v>
      </c>
      <c r="J116" s="126">
        <v>42.38</v>
      </c>
      <c r="K116" s="134"/>
      <c r="L116" s="134">
        <f t="shared" si="12"/>
        <v>0</v>
      </c>
      <c r="M116" s="111">
        <f t="shared" si="13"/>
        <v>0</v>
      </c>
      <c r="N116" s="186"/>
      <c r="P116" s="13"/>
    </row>
    <row r="117" spans="1:16" s="9" customFormat="1" ht="12.75" x14ac:dyDescent="0.2">
      <c r="A117" s="43">
        <v>390526</v>
      </c>
      <c r="B117" s="16" t="s">
        <v>514</v>
      </c>
      <c r="C117" s="16" t="s">
        <v>388</v>
      </c>
      <c r="D117" s="10">
        <v>119</v>
      </c>
      <c r="E117" s="42">
        <v>10703320928</v>
      </c>
      <c r="F117" s="14" t="s">
        <v>331</v>
      </c>
      <c r="G117" s="14" t="s">
        <v>10</v>
      </c>
      <c r="H117" s="42" t="s">
        <v>127</v>
      </c>
      <c r="I117" s="45">
        <v>34.29</v>
      </c>
      <c r="J117" s="126">
        <v>44.39</v>
      </c>
      <c r="K117" s="134"/>
      <c r="L117" s="134">
        <f t="shared" si="12"/>
        <v>0</v>
      </c>
      <c r="M117" s="111">
        <f t="shared" si="13"/>
        <v>0</v>
      </c>
      <c r="N117" s="186"/>
      <c r="P117" s="13"/>
    </row>
    <row r="118" spans="1:16" s="9" customFormat="1" ht="12.75" x14ac:dyDescent="0.2">
      <c r="A118" s="43">
        <v>393688</v>
      </c>
      <c r="B118" s="16" t="s">
        <v>515</v>
      </c>
      <c r="C118" s="16" t="s">
        <v>387</v>
      </c>
      <c r="D118" s="10">
        <v>132</v>
      </c>
      <c r="E118" s="42">
        <v>10703020928</v>
      </c>
      <c r="F118" s="14" t="s">
        <v>331</v>
      </c>
      <c r="G118" s="14" t="s">
        <v>10</v>
      </c>
      <c r="H118" s="42" t="s">
        <v>127</v>
      </c>
      <c r="I118" s="45">
        <v>33.74</v>
      </c>
      <c r="J118" s="126">
        <v>43.68</v>
      </c>
      <c r="K118" s="134"/>
      <c r="L118" s="134">
        <f t="shared" si="12"/>
        <v>0</v>
      </c>
      <c r="M118" s="111">
        <f t="shared" si="13"/>
        <v>0</v>
      </c>
      <c r="N118" s="186"/>
      <c r="P118" s="13"/>
    </row>
    <row r="119" spans="1:16" s="9" customFormat="1" ht="12.75" x14ac:dyDescent="0.2">
      <c r="A119" s="43">
        <v>438631</v>
      </c>
      <c r="B119" s="16" t="s">
        <v>516</v>
      </c>
      <c r="C119" s="16" t="s">
        <v>386</v>
      </c>
      <c r="D119" s="10">
        <v>356</v>
      </c>
      <c r="E119" s="42">
        <v>10174430928</v>
      </c>
      <c r="F119" s="14" t="s">
        <v>331</v>
      </c>
      <c r="G119" s="14" t="s">
        <v>10</v>
      </c>
      <c r="H119" s="42" t="s">
        <v>129</v>
      </c>
      <c r="I119" s="45">
        <v>44.75</v>
      </c>
      <c r="J119" s="126">
        <v>57.93</v>
      </c>
      <c r="K119" s="134"/>
      <c r="L119" s="134">
        <f t="shared" si="12"/>
        <v>0</v>
      </c>
      <c r="M119" s="111">
        <f t="shared" si="13"/>
        <v>0</v>
      </c>
      <c r="N119" s="186"/>
      <c r="P119" s="13"/>
    </row>
    <row r="120" spans="1:16" s="9" customFormat="1" ht="12.75" x14ac:dyDescent="0.2">
      <c r="A120" s="43">
        <v>439765</v>
      </c>
      <c r="B120" s="16" t="s">
        <v>517</v>
      </c>
      <c r="C120" s="16" t="s">
        <v>389</v>
      </c>
      <c r="D120" s="10">
        <v>200</v>
      </c>
      <c r="E120" s="42">
        <v>10703200928</v>
      </c>
      <c r="F120" s="14" t="s">
        <v>331</v>
      </c>
      <c r="G120" s="14" t="s">
        <v>10</v>
      </c>
      <c r="H120" s="42" t="s">
        <v>127</v>
      </c>
      <c r="I120" s="45">
        <v>41.67</v>
      </c>
      <c r="J120" s="126">
        <v>53.94</v>
      </c>
      <c r="K120" s="134"/>
      <c r="L120" s="134">
        <f t="shared" si="12"/>
        <v>0</v>
      </c>
      <c r="M120" s="111">
        <f t="shared" si="13"/>
        <v>0</v>
      </c>
      <c r="N120" s="186"/>
      <c r="P120" s="13"/>
    </row>
    <row r="121" spans="1:16" s="9" customFormat="1" ht="12.75" x14ac:dyDescent="0.2">
      <c r="A121" s="43">
        <v>473346</v>
      </c>
      <c r="B121" s="16" t="s">
        <v>518</v>
      </c>
      <c r="C121" s="16" t="s">
        <v>390</v>
      </c>
      <c r="D121" s="10">
        <v>215</v>
      </c>
      <c r="E121" s="42">
        <v>10703220928</v>
      </c>
      <c r="F121" s="14" t="s">
        <v>331</v>
      </c>
      <c r="G121" s="14" t="s">
        <v>10</v>
      </c>
      <c r="H121" s="42" t="s">
        <v>127</v>
      </c>
      <c r="I121" s="45">
        <v>40.78</v>
      </c>
      <c r="J121" s="126">
        <v>52.79</v>
      </c>
      <c r="K121" s="134"/>
      <c r="L121" s="134">
        <f t="shared" si="12"/>
        <v>0</v>
      </c>
      <c r="M121" s="111">
        <f t="shared" si="13"/>
        <v>0</v>
      </c>
      <c r="N121" s="186"/>
      <c r="P121" s="13"/>
    </row>
    <row r="122" spans="1:16" s="9" customFormat="1" ht="12.75" x14ac:dyDescent="0.2">
      <c r="A122" s="43">
        <v>552554</v>
      </c>
      <c r="B122" s="16" t="s">
        <v>519</v>
      </c>
      <c r="C122" s="16" t="s">
        <v>391</v>
      </c>
      <c r="D122" s="10">
        <v>110</v>
      </c>
      <c r="E122" s="42">
        <v>17033220928</v>
      </c>
      <c r="F122" s="14" t="s">
        <v>331</v>
      </c>
      <c r="G122" s="14" t="s">
        <v>10</v>
      </c>
      <c r="H122" s="42" t="s">
        <v>127</v>
      </c>
      <c r="I122" s="45">
        <v>32.630000000000003</v>
      </c>
      <c r="J122" s="126">
        <v>42.24</v>
      </c>
      <c r="K122" s="134"/>
      <c r="L122" s="134">
        <f t="shared" si="12"/>
        <v>0</v>
      </c>
      <c r="M122" s="111">
        <f t="shared" si="13"/>
        <v>0</v>
      </c>
      <c r="N122" s="186"/>
      <c r="P122" s="13"/>
    </row>
    <row r="123" spans="1:16" s="9" customFormat="1" ht="12.75" x14ac:dyDescent="0.2">
      <c r="A123" s="43">
        <v>580883</v>
      </c>
      <c r="B123" s="16" t="s">
        <v>520</v>
      </c>
      <c r="C123" s="16" t="s">
        <v>392</v>
      </c>
      <c r="D123" s="10">
        <v>146</v>
      </c>
      <c r="E123" s="42">
        <v>10703670928</v>
      </c>
      <c r="F123" s="14" t="s">
        <v>331</v>
      </c>
      <c r="G123" s="14" t="s">
        <v>10</v>
      </c>
      <c r="H123" s="42" t="s">
        <v>129</v>
      </c>
      <c r="I123" s="45">
        <v>5.91</v>
      </c>
      <c r="J123" s="126">
        <v>7.65</v>
      </c>
      <c r="K123" s="134"/>
      <c r="L123" s="134">
        <f>+(I123+I124)*K123</f>
        <v>0</v>
      </c>
      <c r="M123" s="111">
        <f>+K123*(J123+J124)</f>
        <v>0</v>
      </c>
      <c r="N123" s="186"/>
      <c r="P123" s="13"/>
    </row>
    <row r="124" spans="1:16" s="9" customFormat="1" ht="12.75" x14ac:dyDescent="0.2">
      <c r="A124" s="165"/>
      <c r="B124" s="166"/>
      <c r="C124" s="166"/>
      <c r="D124" s="163"/>
      <c r="E124" s="167"/>
      <c r="F124" s="168"/>
      <c r="G124" s="168"/>
      <c r="H124" s="42" t="s">
        <v>127</v>
      </c>
      <c r="I124" s="45">
        <v>8.86</v>
      </c>
      <c r="J124" s="126">
        <v>11.47</v>
      </c>
      <c r="K124" s="134"/>
      <c r="L124" s="134"/>
      <c r="M124" s="111"/>
      <c r="N124" s="186"/>
      <c r="P124" s="13"/>
    </row>
    <row r="125" spans="1:16" s="9" customFormat="1" ht="12.75" x14ac:dyDescent="0.2">
      <c r="A125" s="43">
        <v>580890</v>
      </c>
      <c r="B125" s="16" t="s">
        <v>521</v>
      </c>
      <c r="C125" s="16" t="s">
        <v>374</v>
      </c>
      <c r="D125" s="10">
        <v>73</v>
      </c>
      <c r="E125" s="42">
        <v>10460210928</v>
      </c>
      <c r="F125" s="14" t="s">
        <v>331</v>
      </c>
      <c r="G125" s="14" t="s">
        <v>10</v>
      </c>
      <c r="H125" s="42" t="s">
        <v>129</v>
      </c>
      <c r="I125" s="45">
        <v>9.24</v>
      </c>
      <c r="J125" s="126">
        <v>11.96</v>
      </c>
      <c r="K125" s="134"/>
      <c r="L125" s="134">
        <f>+(I125+I126)*K125</f>
        <v>0</v>
      </c>
      <c r="M125" s="111">
        <f>+K125*(J125+J126)</f>
        <v>0</v>
      </c>
      <c r="N125" s="186"/>
      <c r="P125" s="13"/>
    </row>
    <row r="126" spans="1:16" s="9" customFormat="1" ht="12.75" x14ac:dyDescent="0.2">
      <c r="A126" s="165"/>
      <c r="B126" s="166"/>
      <c r="C126" s="166"/>
      <c r="D126" s="163"/>
      <c r="E126" s="167"/>
      <c r="F126" s="168"/>
      <c r="G126" s="168"/>
      <c r="H126" s="42" t="s">
        <v>127</v>
      </c>
      <c r="I126" s="45">
        <v>4.97</v>
      </c>
      <c r="J126" s="126">
        <v>6.43</v>
      </c>
      <c r="K126" s="134"/>
      <c r="L126" s="134"/>
      <c r="M126" s="111"/>
      <c r="N126" s="186"/>
      <c r="P126" s="13"/>
    </row>
    <row r="127" spans="1:16" s="9" customFormat="1" ht="12.75" x14ac:dyDescent="0.2">
      <c r="A127" s="43">
        <v>594051</v>
      </c>
      <c r="B127" s="16" t="s">
        <v>522</v>
      </c>
      <c r="C127" s="16" t="s">
        <v>393</v>
      </c>
      <c r="D127" s="10" t="s">
        <v>492</v>
      </c>
      <c r="E127" s="42">
        <v>10300160928</v>
      </c>
      <c r="F127" s="14" t="s">
        <v>331</v>
      </c>
      <c r="G127" s="14" t="s">
        <v>10</v>
      </c>
      <c r="H127" s="42" t="s">
        <v>129</v>
      </c>
      <c r="I127" s="45">
        <v>23.72</v>
      </c>
      <c r="J127" s="126">
        <v>30.71</v>
      </c>
      <c r="K127" s="134"/>
      <c r="L127" s="134">
        <f t="shared" ref="L127:L128" si="14">+(I127+I128)*K127</f>
        <v>0</v>
      </c>
      <c r="M127" s="111">
        <f t="shared" ref="M127:M128" si="15">+K127*(J127+J128)</f>
        <v>0</v>
      </c>
      <c r="N127" s="186"/>
      <c r="P127" s="13"/>
    </row>
    <row r="128" spans="1:16" s="9" customFormat="1" ht="12.75" x14ac:dyDescent="0.2">
      <c r="A128" s="43">
        <v>597153</v>
      </c>
      <c r="B128" s="16" t="s">
        <v>523</v>
      </c>
      <c r="C128" s="16" t="s">
        <v>394</v>
      </c>
      <c r="D128" s="10">
        <v>120</v>
      </c>
      <c r="E128" s="42">
        <v>10270240928</v>
      </c>
      <c r="F128" s="14" t="s">
        <v>331</v>
      </c>
      <c r="G128" s="14" t="s">
        <v>10</v>
      </c>
      <c r="H128" s="42" t="s">
        <v>129</v>
      </c>
      <c r="I128" s="45">
        <v>19.14</v>
      </c>
      <c r="J128" s="126">
        <v>24.78</v>
      </c>
      <c r="K128" s="134"/>
      <c r="L128" s="134">
        <f t="shared" si="14"/>
        <v>0</v>
      </c>
      <c r="M128" s="111">
        <f t="shared" si="15"/>
        <v>0</v>
      </c>
      <c r="N128" s="186"/>
      <c r="P128" s="13"/>
    </row>
    <row r="129" spans="1:16" s="9" customFormat="1" ht="12.75" x14ac:dyDescent="0.2">
      <c r="A129" s="82"/>
      <c r="B129" s="84"/>
      <c r="C129" s="84"/>
      <c r="D129" s="107"/>
      <c r="E129" s="83"/>
      <c r="F129" s="85"/>
      <c r="G129" s="85"/>
      <c r="H129" s="86"/>
      <c r="I129" s="87"/>
      <c r="J129" s="88"/>
      <c r="K129" s="135"/>
      <c r="L129" s="135"/>
      <c r="M129" s="112"/>
      <c r="N129" s="112"/>
      <c r="O129" s="13"/>
      <c r="P129" s="13"/>
    </row>
    <row r="130" spans="1:16" s="9" customFormat="1" ht="13.5" thickBot="1" x14ac:dyDescent="0.25">
      <c r="A130" s="82"/>
      <c r="B130" s="84"/>
      <c r="C130" s="84"/>
      <c r="D130" s="107"/>
      <c r="E130" s="83"/>
      <c r="F130" s="85"/>
      <c r="G130" s="85"/>
      <c r="H130" s="86"/>
      <c r="I130" s="87"/>
      <c r="J130" s="88"/>
      <c r="K130" s="135"/>
      <c r="L130" s="135"/>
      <c r="M130" s="112"/>
      <c r="N130" s="112"/>
      <c r="O130" s="13"/>
      <c r="P130" s="13"/>
    </row>
    <row r="131" spans="1:16" s="9" customFormat="1" ht="12.75" x14ac:dyDescent="0.2">
      <c r="A131" s="2" t="s">
        <v>132</v>
      </c>
      <c r="B131" s="5" t="s">
        <v>3</v>
      </c>
      <c r="C131" s="5" t="s">
        <v>332</v>
      </c>
      <c r="D131" s="107"/>
      <c r="E131" s="1" t="s">
        <v>1</v>
      </c>
      <c r="F131" s="4" t="s">
        <v>4</v>
      </c>
      <c r="G131" s="4" t="s">
        <v>5</v>
      </c>
      <c r="H131" s="3" t="s">
        <v>6</v>
      </c>
      <c r="I131" s="6" t="s">
        <v>7</v>
      </c>
      <c r="J131" s="7" t="s">
        <v>8</v>
      </c>
      <c r="K131" s="135"/>
      <c r="L131" s="135"/>
      <c r="M131" s="112"/>
      <c r="N131" s="112"/>
      <c r="O131" s="13"/>
      <c r="P131" s="13"/>
    </row>
    <row r="132" spans="1:16" s="9" customFormat="1" ht="12.75" x14ac:dyDescent="0.2">
      <c r="A132" s="28">
        <v>947367</v>
      </c>
      <c r="B132" s="12" t="s">
        <v>133</v>
      </c>
      <c r="C132" s="138" t="s">
        <v>395</v>
      </c>
      <c r="D132" s="10">
        <v>144</v>
      </c>
      <c r="E132" s="141" t="str">
        <f>" 50038"</f>
        <v xml:space="preserve"> 50038</v>
      </c>
      <c r="F132" s="10" t="s">
        <v>481</v>
      </c>
      <c r="G132" s="20" t="s">
        <v>134</v>
      </c>
      <c r="H132" s="27">
        <v>100047</v>
      </c>
      <c r="I132" s="27">
        <v>7.02</v>
      </c>
      <c r="J132" s="55">
        <v>18.670000000000002</v>
      </c>
      <c r="K132" s="134"/>
      <c r="L132" s="134">
        <f t="shared" ref="L132:L135" si="16">+(I132+I133)*K132</f>
        <v>0</v>
      </c>
      <c r="M132" s="111">
        <f t="shared" ref="M132:M135" si="17">+K132*(J132+J133)</f>
        <v>0</v>
      </c>
      <c r="N132" s="111">
        <f>SUM(L132:L135)</f>
        <v>0</v>
      </c>
      <c r="O132" s="122">
        <f>SUM(M132:M135)</f>
        <v>0</v>
      </c>
      <c r="P132" s="13"/>
    </row>
    <row r="133" spans="1:16" s="9" customFormat="1" ht="12.75" x14ac:dyDescent="0.2">
      <c r="A133" s="30">
        <v>415692</v>
      </c>
      <c r="B133" s="16" t="s">
        <v>135</v>
      </c>
      <c r="C133" s="139" t="s">
        <v>396</v>
      </c>
      <c r="D133" s="10">
        <v>369</v>
      </c>
      <c r="E133" s="142" t="str">
        <f>" 40710"</f>
        <v xml:space="preserve"> 40710</v>
      </c>
      <c r="F133" s="14" t="s">
        <v>331</v>
      </c>
      <c r="G133" s="14" t="s">
        <v>134</v>
      </c>
      <c r="H133" s="29">
        <v>100047</v>
      </c>
      <c r="I133" s="29">
        <v>10.74</v>
      </c>
      <c r="J133" s="56">
        <v>28.57</v>
      </c>
      <c r="K133" s="134"/>
      <c r="L133" s="134">
        <f t="shared" si="16"/>
        <v>0</v>
      </c>
      <c r="M133" s="111">
        <f t="shared" si="17"/>
        <v>0</v>
      </c>
      <c r="N133" s="186"/>
      <c r="O133" s="13"/>
      <c r="P133" s="13"/>
    </row>
    <row r="134" spans="1:16" s="9" customFormat="1" ht="12.75" x14ac:dyDescent="0.2">
      <c r="A134" s="30">
        <v>655745</v>
      </c>
      <c r="B134" s="16" t="s">
        <v>136</v>
      </c>
      <c r="C134" s="139" t="s">
        <v>397</v>
      </c>
      <c r="D134" s="10">
        <v>130</v>
      </c>
      <c r="E134" s="142" t="str">
        <f>" 40490"</f>
        <v xml:space="preserve"> 40490</v>
      </c>
      <c r="F134" s="14" t="s">
        <v>331</v>
      </c>
      <c r="G134" s="14" t="s">
        <v>134</v>
      </c>
      <c r="H134" s="29">
        <v>100047</v>
      </c>
      <c r="I134" s="29">
        <v>3.68</v>
      </c>
      <c r="J134" s="56">
        <v>9.7899999999999991</v>
      </c>
      <c r="K134" s="134"/>
      <c r="L134" s="134">
        <f t="shared" si="16"/>
        <v>0</v>
      </c>
      <c r="M134" s="111">
        <f t="shared" si="17"/>
        <v>0</v>
      </c>
      <c r="N134" s="186"/>
      <c r="O134" s="13"/>
      <c r="P134" s="13"/>
    </row>
    <row r="135" spans="1:16" s="9" customFormat="1" ht="13.5" thickBot="1" x14ac:dyDescent="0.25">
      <c r="A135" s="32">
        <v>892730</v>
      </c>
      <c r="B135" s="34" t="s">
        <v>137</v>
      </c>
      <c r="C135" s="140" t="s">
        <v>398</v>
      </c>
      <c r="D135" s="10">
        <v>225</v>
      </c>
      <c r="E135" s="143" t="str">
        <f>" 40176"</f>
        <v xml:space="preserve"> 40176</v>
      </c>
      <c r="F135" s="33" t="s">
        <v>331</v>
      </c>
      <c r="G135" s="33" t="s">
        <v>134</v>
      </c>
      <c r="H135" s="31">
        <v>100047</v>
      </c>
      <c r="I135" s="31">
        <v>10.45</v>
      </c>
      <c r="J135" s="57">
        <v>27.79</v>
      </c>
      <c r="K135" s="134"/>
      <c r="L135" s="134">
        <f t="shared" si="16"/>
        <v>0</v>
      </c>
      <c r="M135" s="111">
        <f t="shared" si="17"/>
        <v>0</v>
      </c>
      <c r="N135" s="186"/>
      <c r="O135" s="13"/>
      <c r="P135" s="13"/>
    </row>
    <row r="136" spans="1:16" s="9" customFormat="1" ht="12.75" x14ac:dyDescent="0.2">
      <c r="A136" s="89"/>
      <c r="B136" s="91"/>
      <c r="C136" s="91"/>
      <c r="D136" s="107"/>
      <c r="E136" s="90"/>
      <c r="F136" s="92"/>
      <c r="G136" s="92"/>
      <c r="H136" s="93"/>
      <c r="I136" s="93"/>
      <c r="J136" s="94"/>
      <c r="K136" s="135"/>
      <c r="L136" s="135"/>
      <c r="M136" s="112"/>
      <c r="N136" s="112"/>
      <c r="O136" s="13"/>
      <c r="P136" s="13"/>
    </row>
    <row r="137" spans="1:16" s="9" customFormat="1" ht="13.5" thickBot="1" x14ac:dyDescent="0.25">
      <c r="A137" s="89"/>
      <c r="B137" s="91"/>
      <c r="C137" s="91"/>
      <c r="D137" s="107"/>
      <c r="E137" s="90"/>
      <c r="F137" s="92"/>
      <c r="G137" s="92"/>
      <c r="H137" s="93"/>
      <c r="I137" s="93"/>
      <c r="J137" s="94"/>
      <c r="K137" s="135"/>
      <c r="L137" s="135"/>
      <c r="M137" s="112"/>
      <c r="N137" s="112"/>
      <c r="O137" s="13"/>
      <c r="P137" s="13"/>
    </row>
    <row r="138" spans="1:16" s="9" customFormat="1" ht="13.5" thickBot="1" x14ac:dyDescent="0.25">
      <c r="A138" s="2" t="s">
        <v>138</v>
      </c>
      <c r="B138" s="19"/>
      <c r="C138" s="19"/>
      <c r="D138" s="147"/>
      <c r="E138" s="19"/>
      <c r="F138" s="19"/>
      <c r="G138" s="19"/>
      <c r="H138" s="19"/>
      <c r="I138" s="19"/>
      <c r="J138" s="19"/>
      <c r="K138" s="135"/>
      <c r="L138" s="135"/>
      <c r="M138" s="112"/>
      <c r="N138" s="112"/>
      <c r="O138" s="13"/>
      <c r="P138" s="13"/>
    </row>
    <row r="139" spans="1:16" s="9" customFormat="1" ht="12.75" x14ac:dyDescent="0.2">
      <c r="A139" s="11">
        <v>107051</v>
      </c>
      <c r="B139" s="12" t="s">
        <v>139</v>
      </c>
      <c r="C139" s="12" t="s">
        <v>399</v>
      </c>
      <c r="D139" s="10">
        <v>212</v>
      </c>
      <c r="E139" s="144">
        <v>39945</v>
      </c>
      <c r="F139" s="10" t="s">
        <v>481</v>
      </c>
      <c r="G139" s="20" t="s">
        <v>134</v>
      </c>
      <c r="H139" s="10">
        <v>110242</v>
      </c>
      <c r="I139" s="10">
        <v>13.5</v>
      </c>
      <c r="J139" s="47">
        <v>26.29</v>
      </c>
      <c r="K139" s="20"/>
      <c r="L139" s="20">
        <f t="shared" ref="L139:L150" si="18">+I139*K139</f>
        <v>0</v>
      </c>
      <c r="M139" s="114">
        <f t="shared" ref="M139:M150" si="19">+J139*K139</f>
        <v>0</v>
      </c>
      <c r="N139" s="111">
        <f>SUM(L139:L150)</f>
        <v>0</v>
      </c>
      <c r="O139" s="122">
        <f>SUM(M139:M150)</f>
        <v>0</v>
      </c>
      <c r="P139" s="13"/>
    </row>
    <row r="140" spans="1:16" s="9" customFormat="1" ht="12.75" x14ac:dyDescent="0.2">
      <c r="A140" s="11">
        <v>244783</v>
      </c>
      <c r="B140" s="12" t="s">
        <v>140</v>
      </c>
      <c r="C140" s="12" t="s">
        <v>386</v>
      </c>
      <c r="D140" s="10">
        <v>960</v>
      </c>
      <c r="E140" s="144">
        <v>46219</v>
      </c>
      <c r="F140" s="10" t="s">
        <v>481</v>
      </c>
      <c r="G140" s="20" t="s">
        <v>134</v>
      </c>
      <c r="H140" s="10">
        <v>110242</v>
      </c>
      <c r="I140" s="10">
        <v>19.43</v>
      </c>
      <c r="J140" s="47">
        <v>37.840000000000003</v>
      </c>
      <c r="K140" s="20"/>
      <c r="L140" s="20">
        <f t="shared" si="18"/>
        <v>0</v>
      </c>
      <c r="M140" s="114">
        <f t="shared" si="19"/>
        <v>0</v>
      </c>
      <c r="N140" s="185"/>
      <c r="O140" s="13"/>
      <c r="P140" s="13"/>
    </row>
    <row r="141" spans="1:16" s="9" customFormat="1" ht="12.75" x14ac:dyDescent="0.2">
      <c r="A141" s="11">
        <v>244830</v>
      </c>
      <c r="B141" s="12" t="s">
        <v>141</v>
      </c>
      <c r="C141" s="12" t="s">
        <v>400</v>
      </c>
      <c r="D141" s="10">
        <v>168</v>
      </c>
      <c r="E141" s="144">
        <v>59703</v>
      </c>
      <c r="F141" s="10" t="s">
        <v>481</v>
      </c>
      <c r="G141" s="20" t="s">
        <v>134</v>
      </c>
      <c r="H141" s="10">
        <v>110242</v>
      </c>
      <c r="I141" s="10">
        <v>10.5</v>
      </c>
      <c r="J141" s="47">
        <v>20.45</v>
      </c>
      <c r="K141" s="20"/>
      <c r="L141" s="20">
        <f t="shared" si="18"/>
        <v>0</v>
      </c>
      <c r="M141" s="114">
        <f t="shared" si="19"/>
        <v>0</v>
      </c>
      <c r="N141" s="185"/>
      <c r="O141" s="13"/>
      <c r="P141" s="13"/>
    </row>
    <row r="142" spans="1:16" s="9" customFormat="1" ht="12.75" x14ac:dyDescent="0.2">
      <c r="A142" s="11">
        <v>382329</v>
      </c>
      <c r="B142" s="12" t="s">
        <v>142</v>
      </c>
      <c r="C142" s="12" t="s">
        <v>401</v>
      </c>
      <c r="D142" s="10">
        <v>140</v>
      </c>
      <c r="E142" s="144">
        <v>39911</v>
      </c>
      <c r="F142" s="10" t="s">
        <v>481</v>
      </c>
      <c r="G142" s="20" t="s">
        <v>134</v>
      </c>
      <c r="H142" s="10">
        <v>110242</v>
      </c>
      <c r="I142" s="10">
        <v>8.92</v>
      </c>
      <c r="J142" s="47">
        <v>17.37</v>
      </c>
      <c r="K142" s="20"/>
      <c r="L142" s="20">
        <f t="shared" si="18"/>
        <v>0</v>
      </c>
      <c r="M142" s="114">
        <f t="shared" si="19"/>
        <v>0</v>
      </c>
      <c r="N142" s="185"/>
      <c r="O142" s="13"/>
      <c r="P142" s="13"/>
    </row>
    <row r="143" spans="1:16" s="9" customFormat="1" ht="12.75" x14ac:dyDescent="0.2">
      <c r="A143" s="15">
        <v>266796</v>
      </c>
      <c r="B143" s="16" t="s">
        <v>143</v>
      </c>
      <c r="C143" s="16" t="s">
        <v>386</v>
      </c>
      <c r="D143" s="10">
        <v>960</v>
      </c>
      <c r="E143" s="145">
        <v>46268</v>
      </c>
      <c r="F143" s="14" t="s">
        <v>331</v>
      </c>
      <c r="G143" s="14" t="s">
        <v>134</v>
      </c>
      <c r="H143" s="14">
        <v>110242</v>
      </c>
      <c r="I143" s="14">
        <v>23.04</v>
      </c>
      <c r="J143" s="51">
        <v>44.87</v>
      </c>
      <c r="K143" s="20"/>
      <c r="L143" s="20">
        <f t="shared" si="18"/>
        <v>0</v>
      </c>
      <c r="M143" s="114">
        <f t="shared" si="19"/>
        <v>0</v>
      </c>
      <c r="N143" s="185"/>
      <c r="O143" s="13"/>
      <c r="P143" s="13"/>
    </row>
    <row r="144" spans="1:16" s="9" customFormat="1" ht="12.75" x14ac:dyDescent="0.2">
      <c r="A144" s="15">
        <v>296841</v>
      </c>
      <c r="B144" s="16" t="s">
        <v>144</v>
      </c>
      <c r="C144" s="16" t="s">
        <v>400</v>
      </c>
      <c r="D144" s="10">
        <v>168</v>
      </c>
      <c r="E144" s="145">
        <v>59701</v>
      </c>
      <c r="F144" s="14" t="s">
        <v>331</v>
      </c>
      <c r="G144" s="14" t="s">
        <v>134</v>
      </c>
      <c r="H144" s="14">
        <v>110242</v>
      </c>
      <c r="I144" s="14">
        <v>10.5</v>
      </c>
      <c r="J144" s="51">
        <v>20.45</v>
      </c>
      <c r="K144" s="20"/>
      <c r="L144" s="20">
        <f t="shared" si="18"/>
        <v>0</v>
      </c>
      <c r="M144" s="114">
        <f t="shared" si="19"/>
        <v>0</v>
      </c>
      <c r="N144" s="185"/>
      <c r="O144" s="13"/>
      <c r="P144" s="13"/>
    </row>
    <row r="145" spans="1:16" s="9" customFormat="1" ht="12.75" x14ac:dyDescent="0.2">
      <c r="A145" s="15">
        <v>312981</v>
      </c>
      <c r="B145" s="16" t="s">
        <v>145</v>
      </c>
      <c r="C145" s="16" t="s">
        <v>386</v>
      </c>
      <c r="D145" s="10">
        <v>80</v>
      </c>
      <c r="E145" s="145">
        <v>43277</v>
      </c>
      <c r="F145" s="14" t="s">
        <v>331</v>
      </c>
      <c r="G145" s="14" t="s">
        <v>134</v>
      </c>
      <c r="H145" s="14">
        <v>110242</v>
      </c>
      <c r="I145" s="14">
        <v>6.25</v>
      </c>
      <c r="J145" s="51">
        <v>12.17</v>
      </c>
      <c r="K145" s="20"/>
      <c r="L145" s="20">
        <f t="shared" si="18"/>
        <v>0</v>
      </c>
      <c r="M145" s="114">
        <f t="shared" si="19"/>
        <v>0</v>
      </c>
      <c r="N145" s="185"/>
      <c r="O145" s="13"/>
      <c r="P145" s="13"/>
    </row>
    <row r="146" spans="1:16" s="9" customFormat="1" ht="12.75" x14ac:dyDescent="0.2">
      <c r="A146" s="15">
        <v>382330</v>
      </c>
      <c r="B146" s="16" t="s">
        <v>146</v>
      </c>
      <c r="C146" s="16" t="s">
        <v>401</v>
      </c>
      <c r="D146" s="10">
        <v>140</v>
      </c>
      <c r="E146" s="145">
        <v>39912</v>
      </c>
      <c r="F146" s="14" t="s">
        <v>331</v>
      </c>
      <c r="G146" s="14" t="s">
        <v>134</v>
      </c>
      <c r="H146" s="14">
        <v>110242</v>
      </c>
      <c r="I146" s="14">
        <v>8.92</v>
      </c>
      <c r="J146" s="51">
        <v>17.37</v>
      </c>
      <c r="K146" s="20"/>
      <c r="L146" s="20">
        <f t="shared" si="18"/>
        <v>0</v>
      </c>
      <c r="M146" s="114">
        <f t="shared" si="19"/>
        <v>0</v>
      </c>
      <c r="N146" s="185"/>
      <c r="O146" s="13"/>
      <c r="P146" s="13"/>
    </row>
    <row r="147" spans="1:16" s="9" customFormat="1" ht="12.75" x14ac:dyDescent="0.2">
      <c r="A147" s="15">
        <v>399743</v>
      </c>
      <c r="B147" s="16" t="s">
        <v>147</v>
      </c>
      <c r="C147" s="16" t="s">
        <v>402</v>
      </c>
      <c r="D147" s="10">
        <v>384</v>
      </c>
      <c r="E147" s="145">
        <v>44238</v>
      </c>
      <c r="F147" s="14" t="s">
        <v>331</v>
      </c>
      <c r="G147" s="14" t="s">
        <v>134</v>
      </c>
      <c r="H147" s="14">
        <v>110242</v>
      </c>
      <c r="I147" s="14">
        <v>12</v>
      </c>
      <c r="J147" s="51">
        <v>23.37</v>
      </c>
      <c r="K147" s="20"/>
      <c r="L147" s="20">
        <f t="shared" si="18"/>
        <v>0</v>
      </c>
      <c r="M147" s="114">
        <f t="shared" si="19"/>
        <v>0</v>
      </c>
      <c r="N147" s="185"/>
      <c r="O147" s="13"/>
      <c r="P147" s="13"/>
    </row>
    <row r="148" spans="1:16" s="9" customFormat="1" ht="12.75" x14ac:dyDescent="0.2">
      <c r="A148" s="15">
        <v>558706</v>
      </c>
      <c r="B148" s="16" t="s">
        <v>148</v>
      </c>
      <c r="C148" s="16" t="s">
        <v>386</v>
      </c>
      <c r="D148" s="10">
        <v>80</v>
      </c>
      <c r="E148" s="145">
        <v>43292</v>
      </c>
      <c r="F148" s="14" t="s">
        <v>331</v>
      </c>
      <c r="G148" s="14" t="s">
        <v>134</v>
      </c>
      <c r="H148" s="14">
        <v>110242</v>
      </c>
      <c r="I148" s="14">
        <v>8.73</v>
      </c>
      <c r="J148" s="51">
        <v>17</v>
      </c>
      <c r="K148" s="20"/>
      <c r="L148" s="20">
        <f t="shared" si="18"/>
        <v>0</v>
      </c>
      <c r="M148" s="114">
        <f t="shared" si="19"/>
        <v>0</v>
      </c>
      <c r="N148" s="185"/>
      <c r="O148" s="13"/>
      <c r="P148" s="13"/>
    </row>
    <row r="149" spans="1:16" s="9" customFormat="1" ht="12.75" x14ac:dyDescent="0.2">
      <c r="A149" s="15">
        <v>619928</v>
      </c>
      <c r="B149" s="16" t="s">
        <v>149</v>
      </c>
      <c r="C149" s="16" t="s">
        <v>403</v>
      </c>
      <c r="D149" s="10">
        <v>240</v>
      </c>
      <c r="E149" s="145">
        <v>44006</v>
      </c>
      <c r="F149" s="14" t="s">
        <v>331</v>
      </c>
      <c r="G149" s="14" t="s">
        <v>134</v>
      </c>
      <c r="H149" s="14">
        <v>110242</v>
      </c>
      <c r="I149" s="14">
        <v>15</v>
      </c>
      <c r="J149" s="51">
        <v>29.21</v>
      </c>
      <c r="K149" s="20"/>
      <c r="L149" s="20">
        <f t="shared" si="18"/>
        <v>0</v>
      </c>
      <c r="M149" s="114">
        <f t="shared" si="19"/>
        <v>0</v>
      </c>
      <c r="N149" s="185"/>
      <c r="O149" s="13"/>
      <c r="P149" s="13"/>
    </row>
    <row r="150" spans="1:16" s="9" customFormat="1" ht="13.5" thickBot="1" x14ac:dyDescent="0.25">
      <c r="A150" s="18">
        <v>872237</v>
      </c>
      <c r="B150" s="19" t="s">
        <v>150</v>
      </c>
      <c r="C150" s="19" t="s">
        <v>404</v>
      </c>
      <c r="D150" s="10">
        <v>320</v>
      </c>
      <c r="E150" s="146">
        <v>41749</v>
      </c>
      <c r="F150" s="17" t="s">
        <v>331</v>
      </c>
      <c r="G150" s="17" t="s">
        <v>134</v>
      </c>
      <c r="H150" s="17">
        <v>110242</v>
      </c>
      <c r="I150" s="17">
        <v>20</v>
      </c>
      <c r="J150" s="53">
        <v>38.950000000000003</v>
      </c>
      <c r="K150" s="20"/>
      <c r="L150" s="20">
        <f t="shared" si="18"/>
        <v>0</v>
      </c>
      <c r="M150" s="114">
        <f t="shared" si="19"/>
        <v>0</v>
      </c>
      <c r="N150" s="185"/>
      <c r="O150" s="13"/>
      <c r="P150" s="13"/>
    </row>
    <row r="151" spans="1:16" s="9" customFormat="1" ht="12.75" x14ac:dyDescent="0.2">
      <c r="A151" s="95"/>
      <c r="B151" s="72"/>
      <c r="C151" s="72"/>
      <c r="D151" s="107"/>
      <c r="E151" s="71"/>
      <c r="F151" s="73"/>
      <c r="G151" s="73"/>
      <c r="H151" s="73"/>
      <c r="I151" s="73"/>
      <c r="J151" s="74"/>
      <c r="K151" s="135"/>
      <c r="L151" s="135"/>
      <c r="M151" s="112"/>
      <c r="N151" s="112"/>
      <c r="O151" s="13"/>
      <c r="P151" s="13"/>
    </row>
    <row r="152" spans="1:16" s="9" customFormat="1" ht="13.5" thickBot="1" x14ac:dyDescent="0.25">
      <c r="A152" s="95"/>
      <c r="B152" s="72"/>
      <c r="C152" s="72"/>
      <c r="D152" s="107"/>
      <c r="E152" s="71"/>
      <c r="F152" s="73"/>
      <c r="G152" s="73"/>
      <c r="H152" s="73"/>
      <c r="I152" s="73"/>
      <c r="J152" s="74"/>
      <c r="K152" s="135"/>
      <c r="L152" s="135"/>
      <c r="M152" s="112"/>
      <c r="N152" s="112"/>
      <c r="O152" s="13"/>
      <c r="P152" s="13"/>
    </row>
    <row r="153" spans="1:16" s="9" customFormat="1" ht="13.5" thickBot="1" x14ac:dyDescent="0.25">
      <c r="A153" s="2" t="s">
        <v>493</v>
      </c>
      <c r="B153" s="5"/>
      <c r="C153" s="19"/>
      <c r="D153" s="147"/>
      <c r="E153" s="19"/>
      <c r="F153" s="19"/>
      <c r="G153" s="19"/>
      <c r="H153" s="19"/>
      <c r="I153" s="19"/>
      <c r="J153" s="19"/>
      <c r="K153" s="135"/>
      <c r="L153" s="135"/>
      <c r="M153" s="112"/>
      <c r="N153" s="112"/>
      <c r="O153" s="13"/>
      <c r="P153" s="13"/>
    </row>
    <row r="154" spans="1:16" s="9" customFormat="1" ht="12.75" x14ac:dyDescent="0.2">
      <c r="A154" s="59">
        <v>64965</v>
      </c>
      <c r="B154" s="12" t="s">
        <v>152</v>
      </c>
      <c r="C154" s="12" t="s">
        <v>386</v>
      </c>
      <c r="D154" s="10">
        <v>160</v>
      </c>
      <c r="E154" s="144" t="s">
        <v>151</v>
      </c>
      <c r="F154" s="10" t="s">
        <v>481</v>
      </c>
      <c r="G154" s="20" t="s">
        <v>134</v>
      </c>
      <c r="H154" s="10">
        <v>100506</v>
      </c>
      <c r="I154" s="10">
        <v>54.55</v>
      </c>
      <c r="J154" s="47">
        <v>7.4</v>
      </c>
      <c r="K154" s="20"/>
      <c r="L154" s="20">
        <f t="shared" ref="L154:L185" si="20">+I154*K154</f>
        <v>0</v>
      </c>
      <c r="M154" s="114">
        <f t="shared" ref="M154:M185" si="21">+J154*K154</f>
        <v>0</v>
      </c>
      <c r="N154" s="111">
        <f>SUM(L154:L185)</f>
        <v>0</v>
      </c>
      <c r="O154" s="157">
        <f>SUM(M154:M185)</f>
        <v>0</v>
      </c>
      <c r="P154" s="13" t="s">
        <v>27</v>
      </c>
    </row>
    <row r="155" spans="1:16" s="9" customFormat="1" ht="12.75" x14ac:dyDescent="0.2">
      <c r="A155" s="59">
        <v>76216</v>
      </c>
      <c r="B155" s="12" t="s">
        <v>154</v>
      </c>
      <c r="C155" s="12" t="s">
        <v>405</v>
      </c>
      <c r="D155" s="10">
        <v>128</v>
      </c>
      <c r="E155" s="144" t="s">
        <v>153</v>
      </c>
      <c r="F155" s="10" t="s">
        <v>481</v>
      </c>
      <c r="G155" s="20" t="s">
        <v>134</v>
      </c>
      <c r="H155" s="10">
        <v>100506</v>
      </c>
      <c r="I155" s="10">
        <v>43.64</v>
      </c>
      <c r="J155" s="47">
        <v>5.92</v>
      </c>
      <c r="K155" s="20"/>
      <c r="L155" s="20">
        <f t="shared" si="20"/>
        <v>0</v>
      </c>
      <c r="M155" s="114">
        <f t="shared" si="21"/>
        <v>0</v>
      </c>
      <c r="N155" s="185"/>
      <c r="O155" s="13"/>
      <c r="P155" s="13" t="s">
        <v>27</v>
      </c>
    </row>
    <row r="156" spans="1:16" s="9" customFormat="1" ht="12.75" x14ac:dyDescent="0.2">
      <c r="A156" s="59">
        <v>76994</v>
      </c>
      <c r="B156" s="12" t="s">
        <v>156</v>
      </c>
      <c r="C156" s="12" t="s">
        <v>386</v>
      </c>
      <c r="D156" s="10">
        <v>160</v>
      </c>
      <c r="E156" s="144" t="s">
        <v>155</v>
      </c>
      <c r="F156" s="10" t="s">
        <v>481</v>
      </c>
      <c r="G156" s="20" t="s">
        <v>134</v>
      </c>
      <c r="H156" s="10">
        <v>100506</v>
      </c>
      <c r="I156" s="10">
        <v>54.55</v>
      </c>
      <c r="J156" s="47">
        <v>7.4</v>
      </c>
      <c r="K156" s="20"/>
      <c r="L156" s="20">
        <f t="shared" si="20"/>
        <v>0</v>
      </c>
      <c r="M156" s="114">
        <f t="shared" si="21"/>
        <v>0</v>
      </c>
      <c r="N156" s="185"/>
      <c r="O156" s="13"/>
      <c r="P156" s="13" t="s">
        <v>27</v>
      </c>
    </row>
    <row r="157" spans="1:16" s="9" customFormat="1" ht="12.75" x14ac:dyDescent="0.2">
      <c r="A157" s="59">
        <v>237598</v>
      </c>
      <c r="B157" s="12" t="s">
        <v>158</v>
      </c>
      <c r="C157" s="12" t="s">
        <v>386</v>
      </c>
      <c r="D157" s="10">
        <v>160</v>
      </c>
      <c r="E157" s="144" t="s">
        <v>157</v>
      </c>
      <c r="F157" s="10" t="s">
        <v>481</v>
      </c>
      <c r="G157" s="20" t="s">
        <v>134</v>
      </c>
      <c r="H157" s="10">
        <v>100506</v>
      </c>
      <c r="I157" s="10">
        <v>54.55</v>
      </c>
      <c r="J157" s="47">
        <v>7.4</v>
      </c>
      <c r="K157" s="20"/>
      <c r="L157" s="20">
        <f t="shared" si="20"/>
        <v>0</v>
      </c>
      <c r="M157" s="114">
        <f t="shared" si="21"/>
        <v>0</v>
      </c>
      <c r="N157" s="185"/>
      <c r="O157" s="13"/>
      <c r="P157" s="13" t="s">
        <v>27</v>
      </c>
    </row>
    <row r="158" spans="1:16" s="9" customFormat="1" ht="12.75" x14ac:dyDescent="0.2">
      <c r="A158" s="59">
        <v>268651</v>
      </c>
      <c r="B158" s="12" t="s">
        <v>160</v>
      </c>
      <c r="C158" s="12" t="s">
        <v>406</v>
      </c>
      <c r="D158" s="10">
        <v>85</v>
      </c>
      <c r="E158" s="144" t="s">
        <v>159</v>
      </c>
      <c r="F158" s="10" t="s">
        <v>481</v>
      </c>
      <c r="G158" s="20" t="s">
        <v>134</v>
      </c>
      <c r="H158" s="10">
        <v>100506</v>
      </c>
      <c r="I158" s="10">
        <v>20</v>
      </c>
      <c r="J158" s="47">
        <v>2.71</v>
      </c>
      <c r="K158" s="20"/>
      <c r="L158" s="20">
        <f t="shared" si="20"/>
        <v>0</v>
      </c>
      <c r="M158" s="114">
        <f t="shared" si="21"/>
        <v>0</v>
      </c>
      <c r="N158" s="185"/>
      <c r="O158" s="13"/>
      <c r="P158" s="13" t="s">
        <v>27</v>
      </c>
    </row>
    <row r="159" spans="1:16" s="9" customFormat="1" ht="12.75" x14ac:dyDescent="0.2">
      <c r="A159" s="59">
        <v>284787</v>
      </c>
      <c r="B159" s="12" t="s">
        <v>162</v>
      </c>
      <c r="C159" s="12" t="s">
        <v>386</v>
      </c>
      <c r="D159" s="10">
        <v>160</v>
      </c>
      <c r="E159" s="144" t="s">
        <v>161</v>
      </c>
      <c r="F159" s="10" t="s">
        <v>481</v>
      </c>
      <c r="G159" s="20" t="s">
        <v>134</v>
      </c>
      <c r="H159" s="10">
        <v>100506</v>
      </c>
      <c r="I159" s="10">
        <v>54.55</v>
      </c>
      <c r="J159" s="47">
        <v>7.4</v>
      </c>
      <c r="K159" s="20"/>
      <c r="L159" s="20">
        <f t="shared" si="20"/>
        <v>0</v>
      </c>
      <c r="M159" s="114">
        <f t="shared" si="21"/>
        <v>0</v>
      </c>
      <c r="N159" s="185"/>
      <c r="O159" s="13"/>
      <c r="P159" s="13" t="s">
        <v>27</v>
      </c>
    </row>
    <row r="160" spans="1:16" s="9" customFormat="1" ht="12.75" x14ac:dyDescent="0.2">
      <c r="A160" s="59">
        <v>284830</v>
      </c>
      <c r="B160" s="12" t="s">
        <v>164</v>
      </c>
      <c r="C160" s="12" t="s">
        <v>386</v>
      </c>
      <c r="D160" s="10">
        <v>160</v>
      </c>
      <c r="E160" s="144" t="s">
        <v>163</v>
      </c>
      <c r="F160" s="10" t="s">
        <v>481</v>
      </c>
      <c r="G160" s="20" t="s">
        <v>134</v>
      </c>
      <c r="H160" s="10">
        <v>100506</v>
      </c>
      <c r="I160" s="10">
        <v>54.55</v>
      </c>
      <c r="J160" s="47">
        <v>7.4</v>
      </c>
      <c r="K160" s="20"/>
      <c r="L160" s="20">
        <f t="shared" si="20"/>
        <v>0</v>
      </c>
      <c r="M160" s="114">
        <f t="shared" si="21"/>
        <v>0</v>
      </c>
      <c r="N160" s="185"/>
      <c r="O160" s="13"/>
      <c r="P160" s="13" t="s">
        <v>27</v>
      </c>
    </row>
    <row r="161" spans="1:16" s="9" customFormat="1" ht="12.75" x14ac:dyDescent="0.2">
      <c r="A161" s="59">
        <v>284832</v>
      </c>
      <c r="B161" s="12" t="s">
        <v>166</v>
      </c>
      <c r="C161" s="12" t="s">
        <v>407</v>
      </c>
      <c r="D161" s="10">
        <v>149</v>
      </c>
      <c r="E161" s="144" t="s">
        <v>165</v>
      </c>
      <c r="F161" s="10" t="s">
        <v>481</v>
      </c>
      <c r="G161" s="20" t="s">
        <v>134</v>
      </c>
      <c r="H161" s="10">
        <v>100506</v>
      </c>
      <c r="I161" s="10">
        <v>49.09</v>
      </c>
      <c r="J161" s="47">
        <v>6.66</v>
      </c>
      <c r="K161" s="20"/>
      <c r="L161" s="20">
        <f t="shared" si="20"/>
        <v>0</v>
      </c>
      <c r="M161" s="114">
        <f t="shared" si="21"/>
        <v>0</v>
      </c>
      <c r="N161" s="185"/>
      <c r="O161" s="13"/>
      <c r="P161" s="13" t="s">
        <v>27</v>
      </c>
    </row>
    <row r="162" spans="1:16" s="9" customFormat="1" ht="12.75" x14ac:dyDescent="0.2">
      <c r="A162" s="59">
        <v>384399</v>
      </c>
      <c r="B162" s="12" t="s">
        <v>168</v>
      </c>
      <c r="C162" s="12" t="s">
        <v>405</v>
      </c>
      <c r="D162" s="10">
        <v>128</v>
      </c>
      <c r="E162" s="144" t="s">
        <v>167</v>
      </c>
      <c r="F162" s="10" t="s">
        <v>481</v>
      </c>
      <c r="G162" s="20" t="s">
        <v>134</v>
      </c>
      <c r="H162" s="10">
        <v>100506</v>
      </c>
      <c r="I162" s="10">
        <v>43.64</v>
      </c>
      <c r="J162" s="47">
        <v>5.92</v>
      </c>
      <c r="K162" s="20"/>
      <c r="L162" s="20">
        <f t="shared" si="20"/>
        <v>0</v>
      </c>
      <c r="M162" s="114">
        <f t="shared" si="21"/>
        <v>0</v>
      </c>
      <c r="N162" s="185"/>
      <c r="O162" s="13"/>
      <c r="P162" s="13" t="s">
        <v>27</v>
      </c>
    </row>
    <row r="163" spans="1:16" s="9" customFormat="1" ht="12.75" x14ac:dyDescent="0.2">
      <c r="A163" s="59">
        <v>417289</v>
      </c>
      <c r="B163" s="12" t="s">
        <v>169</v>
      </c>
      <c r="C163" s="12" t="s">
        <v>386</v>
      </c>
      <c r="D163" s="10">
        <v>160</v>
      </c>
      <c r="E163" s="144">
        <v>1000001223</v>
      </c>
      <c r="F163" s="10" t="s">
        <v>481</v>
      </c>
      <c r="G163" s="20" t="s">
        <v>134</v>
      </c>
      <c r="H163" s="10">
        <v>100506</v>
      </c>
      <c r="I163" s="10">
        <v>54.55</v>
      </c>
      <c r="J163" s="47">
        <v>7.4</v>
      </c>
      <c r="K163" s="20"/>
      <c r="L163" s="20">
        <f t="shared" si="20"/>
        <v>0</v>
      </c>
      <c r="M163" s="114">
        <f t="shared" si="21"/>
        <v>0</v>
      </c>
      <c r="N163" s="185"/>
      <c r="O163" s="13"/>
      <c r="P163" s="13" t="s">
        <v>27</v>
      </c>
    </row>
    <row r="164" spans="1:16" s="9" customFormat="1" ht="12.75" x14ac:dyDescent="0.2">
      <c r="A164" s="59">
        <v>427959</v>
      </c>
      <c r="B164" s="23" t="s">
        <v>170</v>
      </c>
      <c r="C164" s="23" t="s">
        <v>386</v>
      </c>
      <c r="D164" s="10">
        <v>160</v>
      </c>
      <c r="E164" s="144">
        <v>1000000496</v>
      </c>
      <c r="F164" s="10" t="s">
        <v>481</v>
      </c>
      <c r="G164" s="20" t="s">
        <v>134</v>
      </c>
      <c r="H164" s="10">
        <v>100506</v>
      </c>
      <c r="I164" s="10">
        <v>54.55</v>
      </c>
      <c r="J164" s="47">
        <v>7.4</v>
      </c>
      <c r="K164" s="20"/>
      <c r="L164" s="20">
        <f t="shared" si="20"/>
        <v>0</v>
      </c>
      <c r="M164" s="114">
        <f t="shared" si="21"/>
        <v>0</v>
      </c>
      <c r="N164" s="185"/>
      <c r="O164" s="13"/>
      <c r="P164" s="13" t="s">
        <v>27</v>
      </c>
    </row>
    <row r="165" spans="1:16" s="9" customFormat="1" ht="12.75" x14ac:dyDescent="0.2">
      <c r="A165" s="59">
        <v>475997</v>
      </c>
      <c r="B165" s="12" t="s">
        <v>171</v>
      </c>
      <c r="C165" s="12" t="s">
        <v>386</v>
      </c>
      <c r="D165" s="10">
        <v>156</v>
      </c>
      <c r="E165" s="144">
        <v>1000002789</v>
      </c>
      <c r="F165" s="10" t="s">
        <v>481</v>
      </c>
      <c r="G165" s="20" t="s">
        <v>134</v>
      </c>
      <c r="H165" s="10">
        <v>100506</v>
      </c>
      <c r="I165" s="10">
        <v>54.55</v>
      </c>
      <c r="J165" s="47">
        <v>7.4</v>
      </c>
      <c r="K165" s="20"/>
      <c r="L165" s="20">
        <f t="shared" si="20"/>
        <v>0</v>
      </c>
      <c r="M165" s="114">
        <f t="shared" si="21"/>
        <v>0</v>
      </c>
      <c r="N165" s="185"/>
      <c r="O165" s="13"/>
      <c r="P165" s="13" t="s">
        <v>27</v>
      </c>
    </row>
    <row r="166" spans="1:16" s="9" customFormat="1" ht="12.75" x14ac:dyDescent="0.2">
      <c r="A166" s="59">
        <v>531785</v>
      </c>
      <c r="B166" s="12" t="s">
        <v>172</v>
      </c>
      <c r="C166" s="12" t="s">
        <v>405</v>
      </c>
      <c r="D166" s="10">
        <v>183</v>
      </c>
      <c r="E166" s="144">
        <v>1000004108</v>
      </c>
      <c r="F166" s="10" t="s">
        <v>481</v>
      </c>
      <c r="G166" s="20" t="s">
        <v>134</v>
      </c>
      <c r="H166" s="10">
        <v>100506</v>
      </c>
      <c r="I166" s="10">
        <v>43.64</v>
      </c>
      <c r="J166" s="47">
        <v>5.92</v>
      </c>
      <c r="K166" s="20"/>
      <c r="L166" s="20">
        <f t="shared" si="20"/>
        <v>0</v>
      </c>
      <c r="M166" s="114">
        <f t="shared" si="21"/>
        <v>0</v>
      </c>
      <c r="N166" s="185"/>
      <c r="O166" s="13"/>
      <c r="P166" s="13" t="s">
        <v>27</v>
      </c>
    </row>
    <row r="167" spans="1:16" s="9" customFormat="1" ht="12.75" x14ac:dyDescent="0.2">
      <c r="A167" s="59">
        <v>536698</v>
      </c>
      <c r="B167" s="12" t="s">
        <v>174</v>
      </c>
      <c r="C167" s="12" t="s">
        <v>386</v>
      </c>
      <c r="D167" s="10">
        <v>160</v>
      </c>
      <c r="E167" s="144" t="s">
        <v>173</v>
      </c>
      <c r="F167" s="10" t="s">
        <v>481</v>
      </c>
      <c r="G167" s="20" t="s">
        <v>134</v>
      </c>
      <c r="H167" s="10">
        <v>100506</v>
      </c>
      <c r="I167" s="10">
        <v>54.55</v>
      </c>
      <c r="J167" s="47">
        <v>7.4</v>
      </c>
      <c r="K167" s="20"/>
      <c r="L167" s="20">
        <f t="shared" si="20"/>
        <v>0</v>
      </c>
      <c r="M167" s="114">
        <f t="shared" si="21"/>
        <v>0</v>
      </c>
      <c r="N167" s="185"/>
      <c r="O167" s="13"/>
      <c r="P167" s="13" t="s">
        <v>27</v>
      </c>
    </row>
    <row r="168" spans="1:16" s="9" customFormat="1" ht="12.75" x14ac:dyDescent="0.2">
      <c r="A168" s="59">
        <v>571808</v>
      </c>
      <c r="B168" s="12" t="s">
        <v>175</v>
      </c>
      <c r="C168" s="12" t="s">
        <v>386</v>
      </c>
      <c r="D168" s="10">
        <v>160</v>
      </c>
      <c r="E168" s="144">
        <v>1000006188</v>
      </c>
      <c r="F168" s="10" t="s">
        <v>481</v>
      </c>
      <c r="G168" s="20" t="s">
        <v>134</v>
      </c>
      <c r="H168" s="10">
        <v>100506</v>
      </c>
      <c r="I168" s="10">
        <v>54.55</v>
      </c>
      <c r="J168" s="47">
        <v>7.4</v>
      </c>
      <c r="K168" s="20"/>
      <c r="L168" s="20">
        <f t="shared" si="20"/>
        <v>0</v>
      </c>
      <c r="M168" s="114">
        <f t="shared" si="21"/>
        <v>0</v>
      </c>
      <c r="N168" s="185"/>
      <c r="O168" s="13"/>
      <c r="P168" s="13" t="s">
        <v>27</v>
      </c>
    </row>
    <row r="169" spans="1:16" s="9" customFormat="1" ht="12.75" x14ac:dyDescent="0.2">
      <c r="A169" s="59">
        <v>586449</v>
      </c>
      <c r="B169" s="12" t="s">
        <v>176</v>
      </c>
      <c r="C169" s="12" t="s">
        <v>405</v>
      </c>
      <c r="D169" s="128">
        <v>128</v>
      </c>
      <c r="E169" s="144">
        <v>1000006639</v>
      </c>
      <c r="F169" s="10" t="s">
        <v>481</v>
      </c>
      <c r="G169" s="20" t="s">
        <v>134</v>
      </c>
      <c r="H169" s="10">
        <v>100506</v>
      </c>
      <c r="I169" s="10">
        <v>46.42</v>
      </c>
      <c r="J169" s="47">
        <v>6.29</v>
      </c>
      <c r="K169" s="20"/>
      <c r="L169" s="20">
        <f t="shared" si="20"/>
        <v>0</v>
      </c>
      <c r="M169" s="114">
        <f t="shared" si="21"/>
        <v>0</v>
      </c>
      <c r="N169" s="185"/>
      <c r="O169" s="13"/>
      <c r="P169" s="13" t="s">
        <v>27</v>
      </c>
    </row>
    <row r="170" spans="1:16" s="9" customFormat="1" ht="12.75" x14ac:dyDescent="0.2">
      <c r="A170" s="59">
        <v>602150</v>
      </c>
      <c r="B170" s="12" t="s">
        <v>177</v>
      </c>
      <c r="C170" s="12" t="s">
        <v>386</v>
      </c>
      <c r="D170" s="10">
        <v>160</v>
      </c>
      <c r="E170" s="144">
        <v>1000007470</v>
      </c>
      <c r="F170" s="10" t="s">
        <v>481</v>
      </c>
      <c r="G170" s="20" t="s">
        <v>134</v>
      </c>
      <c r="H170" s="10">
        <v>100506</v>
      </c>
      <c r="I170" s="10">
        <v>54.55</v>
      </c>
      <c r="J170" s="47">
        <v>7.4</v>
      </c>
      <c r="K170" s="20"/>
      <c r="L170" s="20">
        <f t="shared" si="20"/>
        <v>0</v>
      </c>
      <c r="M170" s="114">
        <f t="shared" si="21"/>
        <v>0</v>
      </c>
      <c r="N170" s="185"/>
      <c r="O170" s="13"/>
      <c r="P170" s="13" t="s">
        <v>27</v>
      </c>
    </row>
    <row r="171" spans="1:16" s="9" customFormat="1" ht="12.75" x14ac:dyDescent="0.2">
      <c r="A171" s="59">
        <v>871499</v>
      </c>
      <c r="B171" s="12" t="s">
        <v>179</v>
      </c>
      <c r="C171" s="12" t="s">
        <v>386</v>
      </c>
      <c r="D171" s="10">
        <v>160</v>
      </c>
      <c r="E171" s="144" t="s">
        <v>178</v>
      </c>
      <c r="F171" s="10" t="s">
        <v>481</v>
      </c>
      <c r="G171" s="20" t="s">
        <v>134</v>
      </c>
      <c r="H171" s="10">
        <v>100506</v>
      </c>
      <c r="I171" s="10">
        <v>54.55</v>
      </c>
      <c r="J171" s="47">
        <v>7.4</v>
      </c>
      <c r="K171" s="20"/>
      <c r="L171" s="20">
        <f t="shared" si="20"/>
        <v>0</v>
      </c>
      <c r="M171" s="114">
        <f t="shared" si="21"/>
        <v>0</v>
      </c>
      <c r="N171" s="185"/>
      <c r="O171" s="13"/>
      <c r="P171" s="13" t="s">
        <v>27</v>
      </c>
    </row>
    <row r="172" spans="1:16" s="9" customFormat="1" ht="12.75" x14ac:dyDescent="0.2">
      <c r="A172" s="59">
        <v>874822</v>
      </c>
      <c r="B172" s="12" t="s">
        <v>181</v>
      </c>
      <c r="C172" s="12" t="s">
        <v>386</v>
      </c>
      <c r="D172" s="10">
        <v>160</v>
      </c>
      <c r="E172" s="144" t="s">
        <v>180</v>
      </c>
      <c r="F172" s="10" t="s">
        <v>481</v>
      </c>
      <c r="G172" s="20" t="s">
        <v>134</v>
      </c>
      <c r="H172" s="10">
        <v>100506</v>
      </c>
      <c r="I172" s="10">
        <v>54.55</v>
      </c>
      <c r="J172" s="47">
        <v>7.4</v>
      </c>
      <c r="K172" s="20"/>
      <c r="L172" s="20">
        <f t="shared" si="20"/>
        <v>0</v>
      </c>
      <c r="M172" s="114">
        <f t="shared" si="21"/>
        <v>0</v>
      </c>
      <c r="N172" s="185"/>
      <c r="O172" s="13"/>
      <c r="P172" s="13" t="s">
        <v>27</v>
      </c>
    </row>
    <row r="173" spans="1:16" s="9" customFormat="1" ht="12.75" x14ac:dyDescent="0.2">
      <c r="A173" s="59">
        <v>875601</v>
      </c>
      <c r="B173" s="12" t="s">
        <v>183</v>
      </c>
      <c r="C173" s="12" t="s">
        <v>408</v>
      </c>
      <c r="D173" s="10">
        <v>91</v>
      </c>
      <c r="E173" s="144" t="s">
        <v>182</v>
      </c>
      <c r="F173" s="10" t="s">
        <v>481</v>
      </c>
      <c r="G173" s="20" t="s">
        <v>134</v>
      </c>
      <c r="H173" s="10">
        <v>100506</v>
      </c>
      <c r="I173" s="10">
        <v>30.91</v>
      </c>
      <c r="J173" s="47">
        <v>4.1900000000000004</v>
      </c>
      <c r="K173" s="20"/>
      <c r="L173" s="20">
        <f t="shared" si="20"/>
        <v>0</v>
      </c>
      <c r="M173" s="114">
        <f t="shared" si="21"/>
        <v>0</v>
      </c>
      <c r="N173" s="185"/>
      <c r="O173" s="13"/>
      <c r="P173" s="13" t="s">
        <v>27</v>
      </c>
    </row>
    <row r="174" spans="1:16" s="9" customFormat="1" ht="12.75" x14ac:dyDescent="0.2">
      <c r="A174" s="59">
        <v>909870</v>
      </c>
      <c r="B174" s="12" t="s">
        <v>185</v>
      </c>
      <c r="C174" s="12" t="s">
        <v>386</v>
      </c>
      <c r="D174" s="10">
        <v>160</v>
      </c>
      <c r="E174" s="144" t="s">
        <v>184</v>
      </c>
      <c r="F174" s="10" t="s">
        <v>481</v>
      </c>
      <c r="G174" s="20" t="s">
        <v>134</v>
      </c>
      <c r="H174" s="10">
        <v>100506</v>
      </c>
      <c r="I174" s="10">
        <v>54.55</v>
      </c>
      <c r="J174" s="47">
        <v>7.4</v>
      </c>
      <c r="K174" s="20"/>
      <c r="L174" s="20">
        <f t="shared" si="20"/>
        <v>0</v>
      </c>
      <c r="M174" s="114">
        <f t="shared" si="21"/>
        <v>0</v>
      </c>
      <c r="N174" s="185"/>
      <c r="O174" s="13"/>
      <c r="P174" s="13" t="s">
        <v>27</v>
      </c>
    </row>
    <row r="175" spans="1:16" s="9" customFormat="1" ht="12.75" x14ac:dyDescent="0.2">
      <c r="A175" s="59">
        <v>925319</v>
      </c>
      <c r="B175" s="12" t="s">
        <v>187</v>
      </c>
      <c r="C175" s="12" t="s">
        <v>407</v>
      </c>
      <c r="D175" s="10">
        <v>144</v>
      </c>
      <c r="E175" s="144" t="s">
        <v>186</v>
      </c>
      <c r="F175" s="10" t="s">
        <v>481</v>
      </c>
      <c r="G175" s="20" t="s">
        <v>134</v>
      </c>
      <c r="H175" s="10">
        <v>100506</v>
      </c>
      <c r="I175" s="10">
        <v>49.09</v>
      </c>
      <c r="J175" s="47">
        <v>6.66</v>
      </c>
      <c r="K175" s="20"/>
      <c r="L175" s="20">
        <f t="shared" si="20"/>
        <v>0</v>
      </c>
      <c r="M175" s="114">
        <f t="shared" si="21"/>
        <v>0</v>
      </c>
      <c r="N175" s="185"/>
      <c r="O175" s="13"/>
      <c r="P175" s="13" t="s">
        <v>27</v>
      </c>
    </row>
    <row r="176" spans="1:16" s="9" customFormat="1" ht="12.75" x14ac:dyDescent="0.2">
      <c r="A176" s="59">
        <v>954252</v>
      </c>
      <c r="B176" s="12" t="s">
        <v>189</v>
      </c>
      <c r="C176" s="12" t="s">
        <v>386</v>
      </c>
      <c r="D176" s="10">
        <v>160</v>
      </c>
      <c r="E176" s="144" t="s">
        <v>188</v>
      </c>
      <c r="F176" s="10" t="s">
        <v>481</v>
      </c>
      <c r="G176" s="20" t="s">
        <v>134</v>
      </c>
      <c r="H176" s="10">
        <v>100506</v>
      </c>
      <c r="I176" s="10">
        <v>54.55</v>
      </c>
      <c r="J176" s="47">
        <v>7.4</v>
      </c>
      <c r="K176" s="20"/>
      <c r="L176" s="20">
        <f t="shared" si="20"/>
        <v>0</v>
      </c>
      <c r="M176" s="114">
        <f t="shared" si="21"/>
        <v>0</v>
      </c>
      <c r="N176" s="185"/>
      <c r="O176" s="13"/>
      <c r="P176" s="13" t="s">
        <v>27</v>
      </c>
    </row>
    <row r="177" spans="1:16" s="9" customFormat="1" ht="12.75" x14ac:dyDescent="0.2">
      <c r="A177" s="59">
        <v>993581</v>
      </c>
      <c r="B177" s="12" t="s">
        <v>191</v>
      </c>
      <c r="C177" s="12" t="s">
        <v>407</v>
      </c>
      <c r="D177" s="10">
        <v>144</v>
      </c>
      <c r="E177" s="144" t="s">
        <v>190</v>
      </c>
      <c r="F177" s="10" t="s">
        <v>481</v>
      </c>
      <c r="G177" s="20" t="s">
        <v>134</v>
      </c>
      <c r="H177" s="10">
        <v>100506</v>
      </c>
      <c r="I177" s="10">
        <v>49.09</v>
      </c>
      <c r="J177" s="47">
        <v>6.66</v>
      </c>
      <c r="K177" s="20"/>
      <c r="L177" s="20">
        <f t="shared" si="20"/>
        <v>0</v>
      </c>
      <c r="M177" s="114">
        <f t="shared" si="21"/>
        <v>0</v>
      </c>
      <c r="N177" s="185"/>
      <c r="O177" s="13"/>
      <c r="P177" s="13" t="s">
        <v>27</v>
      </c>
    </row>
    <row r="178" spans="1:16" s="9" customFormat="1" ht="12.75" x14ac:dyDescent="0.2">
      <c r="A178" s="59">
        <v>995471</v>
      </c>
      <c r="B178" s="12" t="s">
        <v>193</v>
      </c>
      <c r="C178" s="12" t="s">
        <v>407</v>
      </c>
      <c r="D178" s="10">
        <v>144</v>
      </c>
      <c r="E178" s="144" t="s">
        <v>192</v>
      </c>
      <c r="F178" s="10" t="s">
        <v>481</v>
      </c>
      <c r="G178" s="20" t="s">
        <v>134</v>
      </c>
      <c r="H178" s="10">
        <v>100506</v>
      </c>
      <c r="I178" s="10">
        <v>49.09</v>
      </c>
      <c r="J178" s="47">
        <v>6.66</v>
      </c>
      <c r="K178" s="20"/>
      <c r="L178" s="20">
        <f t="shared" si="20"/>
        <v>0</v>
      </c>
      <c r="M178" s="114">
        <f t="shared" si="21"/>
        <v>0</v>
      </c>
      <c r="N178" s="185"/>
      <c r="O178" s="13"/>
      <c r="P178" s="13" t="s">
        <v>27</v>
      </c>
    </row>
    <row r="179" spans="1:16" s="9" customFormat="1" ht="12.75" x14ac:dyDescent="0.2">
      <c r="A179" s="59">
        <v>995544</v>
      </c>
      <c r="B179" s="12" t="s">
        <v>195</v>
      </c>
      <c r="C179" s="12" t="s">
        <v>405</v>
      </c>
      <c r="D179" s="10">
        <v>128</v>
      </c>
      <c r="E179" s="144" t="s">
        <v>194</v>
      </c>
      <c r="F179" s="10" t="s">
        <v>481</v>
      </c>
      <c r="G179" s="20" t="s">
        <v>134</v>
      </c>
      <c r="H179" s="10">
        <v>100506</v>
      </c>
      <c r="I179" s="10">
        <v>43.64</v>
      </c>
      <c r="J179" s="47">
        <v>5.92</v>
      </c>
      <c r="K179" s="20"/>
      <c r="L179" s="20">
        <f t="shared" si="20"/>
        <v>0</v>
      </c>
      <c r="M179" s="114">
        <f t="shared" si="21"/>
        <v>0</v>
      </c>
      <c r="N179" s="185"/>
      <c r="O179" s="13"/>
      <c r="P179" s="13" t="s">
        <v>27</v>
      </c>
    </row>
    <row r="180" spans="1:16" s="9" customFormat="1" ht="12.75" x14ac:dyDescent="0.2">
      <c r="A180" s="59">
        <v>995545</v>
      </c>
      <c r="B180" s="12" t="s">
        <v>197</v>
      </c>
      <c r="C180" s="12" t="s">
        <v>386</v>
      </c>
      <c r="D180" s="10">
        <v>160</v>
      </c>
      <c r="E180" s="144" t="s">
        <v>196</v>
      </c>
      <c r="F180" s="10" t="s">
        <v>481</v>
      </c>
      <c r="G180" s="20" t="s">
        <v>134</v>
      </c>
      <c r="H180" s="10">
        <v>100506</v>
      </c>
      <c r="I180" s="10">
        <v>54.55</v>
      </c>
      <c r="J180" s="47">
        <v>7.4</v>
      </c>
      <c r="K180" s="20"/>
      <c r="L180" s="20">
        <f t="shared" si="20"/>
        <v>0</v>
      </c>
      <c r="M180" s="114">
        <f t="shared" si="21"/>
        <v>0</v>
      </c>
      <c r="N180" s="185"/>
      <c r="O180" s="13"/>
      <c r="P180" s="13" t="s">
        <v>27</v>
      </c>
    </row>
    <row r="181" spans="1:16" s="9" customFormat="1" ht="12.75" x14ac:dyDescent="0.2">
      <c r="A181" s="60">
        <v>78294</v>
      </c>
      <c r="B181" s="16" t="s">
        <v>199</v>
      </c>
      <c r="C181" s="16" t="s">
        <v>386</v>
      </c>
      <c r="D181" s="10">
        <v>160</v>
      </c>
      <c r="E181" s="145" t="s">
        <v>198</v>
      </c>
      <c r="F181" s="14" t="s">
        <v>331</v>
      </c>
      <c r="G181" s="14" t="s">
        <v>134</v>
      </c>
      <c r="H181" s="14">
        <v>100506</v>
      </c>
      <c r="I181" s="14">
        <v>54.55</v>
      </c>
      <c r="J181" s="51">
        <v>7.4</v>
      </c>
      <c r="K181" s="20"/>
      <c r="L181" s="20">
        <f t="shared" si="20"/>
        <v>0</v>
      </c>
      <c r="M181" s="114">
        <f t="shared" si="21"/>
        <v>0</v>
      </c>
      <c r="N181" s="185"/>
      <c r="O181" s="13"/>
      <c r="P181" s="13"/>
    </row>
    <row r="182" spans="1:16" s="9" customFormat="1" ht="12.75" x14ac:dyDescent="0.2">
      <c r="A182" s="60">
        <v>264409</v>
      </c>
      <c r="B182" s="16" t="s">
        <v>201</v>
      </c>
      <c r="C182" s="16" t="s">
        <v>409</v>
      </c>
      <c r="D182" s="10">
        <v>64</v>
      </c>
      <c r="E182" s="145" t="s">
        <v>200</v>
      </c>
      <c r="F182" s="14" t="s">
        <v>331</v>
      </c>
      <c r="G182" s="14" t="s">
        <v>134</v>
      </c>
      <c r="H182" s="14">
        <v>100506</v>
      </c>
      <c r="I182" s="14">
        <v>15</v>
      </c>
      <c r="J182" s="51">
        <v>2.0299999999999998</v>
      </c>
      <c r="K182" s="20"/>
      <c r="L182" s="20">
        <f t="shared" si="20"/>
        <v>0</v>
      </c>
      <c r="M182" s="114">
        <f t="shared" si="21"/>
        <v>0</v>
      </c>
      <c r="N182" s="185"/>
      <c r="O182" s="13"/>
      <c r="P182" s="13"/>
    </row>
    <row r="183" spans="1:16" s="9" customFormat="1" ht="12.75" x14ac:dyDescent="0.2">
      <c r="A183" s="60">
        <v>284768</v>
      </c>
      <c r="B183" s="16" t="s">
        <v>203</v>
      </c>
      <c r="C183" s="16" t="s">
        <v>386</v>
      </c>
      <c r="D183" s="10">
        <v>160</v>
      </c>
      <c r="E183" s="145" t="s">
        <v>202</v>
      </c>
      <c r="F183" s="14" t="s">
        <v>331</v>
      </c>
      <c r="G183" s="14" t="s">
        <v>134</v>
      </c>
      <c r="H183" s="14">
        <v>100506</v>
      </c>
      <c r="I183" s="14">
        <v>54.55</v>
      </c>
      <c r="J183" s="51">
        <v>7.4</v>
      </c>
      <c r="K183" s="20"/>
      <c r="L183" s="20">
        <f t="shared" si="20"/>
        <v>0</v>
      </c>
      <c r="M183" s="114">
        <f t="shared" si="21"/>
        <v>0</v>
      </c>
      <c r="N183" s="185"/>
      <c r="O183" s="13"/>
      <c r="P183" s="13"/>
    </row>
    <row r="184" spans="1:16" s="9" customFormat="1" ht="12.75" x14ac:dyDescent="0.2">
      <c r="A184" s="60">
        <v>284837</v>
      </c>
      <c r="B184" s="16" t="s">
        <v>205</v>
      </c>
      <c r="C184" s="16" t="s">
        <v>405</v>
      </c>
      <c r="D184" s="10">
        <v>128</v>
      </c>
      <c r="E184" s="145" t="s">
        <v>204</v>
      </c>
      <c r="F184" s="14" t="s">
        <v>331</v>
      </c>
      <c r="G184" s="14" t="s">
        <v>134</v>
      </c>
      <c r="H184" s="14">
        <v>100506</v>
      </c>
      <c r="I184" s="14">
        <v>43.64</v>
      </c>
      <c r="J184" s="51">
        <v>5.92</v>
      </c>
      <c r="K184" s="20"/>
      <c r="L184" s="20">
        <f t="shared" si="20"/>
        <v>0</v>
      </c>
      <c r="M184" s="114">
        <f t="shared" si="21"/>
        <v>0</v>
      </c>
      <c r="N184" s="185"/>
      <c r="O184" s="13"/>
      <c r="P184" s="13"/>
    </row>
    <row r="185" spans="1:16" s="9" customFormat="1" ht="13.5" thickBot="1" x14ac:dyDescent="0.25">
      <c r="A185" s="61">
        <v>881931</v>
      </c>
      <c r="B185" s="19" t="s">
        <v>207</v>
      </c>
      <c r="C185" s="19" t="s">
        <v>386</v>
      </c>
      <c r="D185" s="10">
        <v>160</v>
      </c>
      <c r="E185" s="146" t="s">
        <v>206</v>
      </c>
      <c r="F185" s="17" t="s">
        <v>331</v>
      </c>
      <c r="G185" s="17" t="s">
        <v>134</v>
      </c>
      <c r="H185" s="17">
        <v>100506</v>
      </c>
      <c r="I185" s="17">
        <v>54.55</v>
      </c>
      <c r="J185" s="53">
        <v>7.4</v>
      </c>
      <c r="K185" s="20"/>
      <c r="L185" s="20">
        <f t="shared" si="20"/>
        <v>0</v>
      </c>
      <c r="M185" s="114">
        <f t="shared" si="21"/>
        <v>0</v>
      </c>
      <c r="N185" s="185"/>
      <c r="O185" s="13"/>
      <c r="P185" s="13"/>
    </row>
    <row r="186" spans="1:16" s="9" customFormat="1" ht="12.75" x14ac:dyDescent="0.2">
      <c r="A186" s="70"/>
      <c r="B186" s="72"/>
      <c r="C186" s="72"/>
      <c r="D186" s="107"/>
      <c r="E186" s="71"/>
      <c r="F186" s="73"/>
      <c r="G186" s="73"/>
      <c r="H186" s="73"/>
      <c r="I186" s="73"/>
      <c r="J186" s="74"/>
      <c r="K186" s="135"/>
      <c r="L186" s="135"/>
      <c r="M186" s="112"/>
      <c r="N186" s="112"/>
      <c r="O186" s="13"/>
      <c r="P186" s="13"/>
    </row>
    <row r="187" spans="1:16" s="9" customFormat="1" ht="13.5" thickBot="1" x14ac:dyDescent="0.25">
      <c r="A187" s="70"/>
      <c r="B187" s="72"/>
      <c r="C187" s="72"/>
      <c r="D187" s="107"/>
      <c r="E187" s="71"/>
      <c r="F187" s="73"/>
      <c r="G187" s="73"/>
      <c r="H187" s="73"/>
      <c r="I187" s="73"/>
      <c r="J187" s="74"/>
      <c r="K187" s="135"/>
      <c r="L187" s="135"/>
      <c r="M187" s="112"/>
      <c r="N187" s="112"/>
      <c r="O187" s="13"/>
      <c r="P187" s="13"/>
    </row>
    <row r="188" spans="1:16" s="9" customFormat="1" ht="13.5" thickBot="1" x14ac:dyDescent="0.25">
      <c r="A188" s="2" t="s">
        <v>208</v>
      </c>
      <c r="B188" s="5"/>
      <c r="C188" s="19"/>
      <c r="D188" s="147"/>
      <c r="E188" s="19"/>
      <c r="F188" s="19"/>
      <c r="G188" s="19"/>
      <c r="H188" s="19"/>
      <c r="I188" s="19"/>
      <c r="J188" s="19"/>
      <c r="K188" s="135"/>
      <c r="L188" s="135"/>
      <c r="M188" s="112"/>
      <c r="N188" s="112"/>
      <c r="O188" s="13"/>
      <c r="P188" s="13"/>
    </row>
    <row r="189" spans="1:16" s="9" customFormat="1" ht="12.75" x14ac:dyDescent="0.2">
      <c r="A189" s="59">
        <v>531788</v>
      </c>
      <c r="B189" s="12" t="s">
        <v>215</v>
      </c>
      <c r="C189" s="12" t="s">
        <v>410</v>
      </c>
      <c r="D189" s="10">
        <v>80</v>
      </c>
      <c r="E189" s="144">
        <v>1000004309</v>
      </c>
      <c r="F189" s="10" t="s">
        <v>481</v>
      </c>
      <c r="G189" s="20" t="s">
        <v>134</v>
      </c>
      <c r="H189" s="10">
        <v>100980</v>
      </c>
      <c r="I189" s="10">
        <v>29.41</v>
      </c>
      <c r="J189" s="47">
        <v>5.51</v>
      </c>
      <c r="K189" s="20"/>
      <c r="L189" s="20">
        <f t="shared" ref="L189:L195" si="22">+I189*K189</f>
        <v>0</v>
      </c>
      <c r="M189" s="114">
        <f t="shared" ref="M189:M195" si="23">+J189*K189</f>
        <v>0</v>
      </c>
      <c r="N189" s="111">
        <f>SUM(L189:L195)</f>
        <v>0</v>
      </c>
      <c r="O189" s="122">
        <f>SUM(M189:M195)</f>
        <v>0</v>
      </c>
      <c r="P189" s="13"/>
    </row>
    <row r="190" spans="1:16" s="9" customFormat="1" ht="12.75" x14ac:dyDescent="0.2">
      <c r="A190" s="59">
        <v>981229</v>
      </c>
      <c r="B190" s="12" t="s">
        <v>221</v>
      </c>
      <c r="C190" s="12" t="s">
        <v>410</v>
      </c>
      <c r="D190" s="10">
        <v>80</v>
      </c>
      <c r="E190" s="144" t="s">
        <v>220</v>
      </c>
      <c r="F190" s="10" t="s">
        <v>481</v>
      </c>
      <c r="G190" s="20" t="s">
        <v>134</v>
      </c>
      <c r="H190" s="10">
        <v>100980</v>
      </c>
      <c r="I190" s="10">
        <v>29.41</v>
      </c>
      <c r="J190" s="47">
        <v>5.51</v>
      </c>
      <c r="K190" s="20"/>
      <c r="L190" s="20">
        <f t="shared" si="22"/>
        <v>0</v>
      </c>
      <c r="M190" s="114">
        <f t="shared" si="23"/>
        <v>0</v>
      </c>
      <c r="N190" s="185"/>
      <c r="O190" s="13"/>
      <c r="P190" s="13"/>
    </row>
    <row r="191" spans="1:16" s="9" customFormat="1" ht="12.75" x14ac:dyDescent="0.2">
      <c r="A191" s="59">
        <v>976131</v>
      </c>
      <c r="B191" s="12" t="s">
        <v>219</v>
      </c>
      <c r="C191" s="12" t="s">
        <v>410</v>
      </c>
      <c r="D191" s="10">
        <v>80</v>
      </c>
      <c r="E191" s="144" t="s">
        <v>218</v>
      </c>
      <c r="F191" s="10" t="s">
        <v>481</v>
      </c>
      <c r="G191" s="20" t="s">
        <v>134</v>
      </c>
      <c r="H191" s="10">
        <v>100980</v>
      </c>
      <c r="I191" s="10">
        <v>29.41</v>
      </c>
      <c r="J191" s="47">
        <v>5.51</v>
      </c>
      <c r="K191" s="20"/>
      <c r="L191" s="20">
        <f t="shared" si="22"/>
        <v>0</v>
      </c>
      <c r="M191" s="114">
        <f t="shared" si="23"/>
        <v>0</v>
      </c>
      <c r="N191" s="185"/>
      <c r="O191" s="13"/>
      <c r="P191" s="13"/>
    </row>
    <row r="192" spans="1:16" s="9" customFormat="1" ht="12.75" x14ac:dyDescent="0.2">
      <c r="A192" s="59">
        <v>880074</v>
      </c>
      <c r="B192" s="12" t="s">
        <v>217</v>
      </c>
      <c r="C192" s="12" t="s">
        <v>410</v>
      </c>
      <c r="D192" s="10">
        <v>80</v>
      </c>
      <c r="E192" s="144" t="s">
        <v>216</v>
      </c>
      <c r="F192" s="10" t="s">
        <v>481</v>
      </c>
      <c r="G192" s="20" t="s">
        <v>134</v>
      </c>
      <c r="H192" s="10">
        <v>100980</v>
      </c>
      <c r="I192" s="10">
        <v>29.41</v>
      </c>
      <c r="J192" s="47">
        <v>5.51</v>
      </c>
      <c r="K192" s="20"/>
      <c r="L192" s="20">
        <f t="shared" si="22"/>
        <v>0</v>
      </c>
      <c r="M192" s="114">
        <f t="shared" si="23"/>
        <v>0</v>
      </c>
      <c r="N192" s="185"/>
      <c r="O192" s="13"/>
      <c r="P192" s="13"/>
    </row>
    <row r="193" spans="1:16" s="9" customFormat="1" ht="12.75" x14ac:dyDescent="0.2">
      <c r="A193" s="59">
        <v>241419</v>
      </c>
      <c r="B193" s="12" t="s">
        <v>210</v>
      </c>
      <c r="C193" s="12" t="s">
        <v>410</v>
      </c>
      <c r="D193" s="10">
        <v>80</v>
      </c>
      <c r="E193" s="144" t="s">
        <v>209</v>
      </c>
      <c r="F193" s="10" t="s">
        <v>481</v>
      </c>
      <c r="G193" s="20" t="s">
        <v>134</v>
      </c>
      <c r="H193" s="10">
        <v>100980</v>
      </c>
      <c r="I193" s="10">
        <v>29.41</v>
      </c>
      <c r="J193" s="47">
        <v>5.51</v>
      </c>
      <c r="K193" s="20"/>
      <c r="L193" s="20">
        <f t="shared" si="22"/>
        <v>0</v>
      </c>
      <c r="M193" s="114">
        <f t="shared" si="23"/>
        <v>0</v>
      </c>
      <c r="N193" s="185"/>
      <c r="O193" s="13"/>
      <c r="P193" s="13"/>
    </row>
    <row r="194" spans="1:16" s="9" customFormat="1" ht="12.75" x14ac:dyDescent="0.2">
      <c r="A194" s="59">
        <v>284934</v>
      </c>
      <c r="B194" s="12" t="s">
        <v>212</v>
      </c>
      <c r="C194" s="12" t="s">
        <v>411</v>
      </c>
      <c r="D194" s="10">
        <v>80</v>
      </c>
      <c r="E194" s="144" t="s">
        <v>211</v>
      </c>
      <c r="F194" s="10" t="s">
        <v>481</v>
      </c>
      <c r="G194" s="20" t="s">
        <v>134</v>
      </c>
      <c r="H194" s="10">
        <v>100980</v>
      </c>
      <c r="I194" s="10">
        <v>29.41</v>
      </c>
      <c r="J194" s="47">
        <v>5.51</v>
      </c>
      <c r="K194" s="20"/>
      <c r="L194" s="20">
        <f t="shared" si="22"/>
        <v>0</v>
      </c>
      <c r="M194" s="114">
        <f t="shared" si="23"/>
        <v>0</v>
      </c>
      <c r="N194" s="185"/>
      <c r="O194" s="13"/>
      <c r="P194" s="13"/>
    </row>
    <row r="195" spans="1:16" s="9" customFormat="1" ht="13.5" thickBot="1" x14ac:dyDescent="0.25">
      <c r="A195" s="65">
        <v>312034</v>
      </c>
      <c r="B195" s="26" t="s">
        <v>214</v>
      </c>
      <c r="C195" s="46" t="s">
        <v>410</v>
      </c>
      <c r="D195" s="10">
        <v>80</v>
      </c>
      <c r="E195" s="148" t="s">
        <v>213</v>
      </c>
      <c r="F195" s="10" t="s">
        <v>481</v>
      </c>
      <c r="G195" s="35" t="s">
        <v>134</v>
      </c>
      <c r="H195" s="24">
        <v>100980</v>
      </c>
      <c r="I195" s="24">
        <v>29.41</v>
      </c>
      <c r="J195" s="54">
        <v>5.51</v>
      </c>
      <c r="K195" s="20"/>
      <c r="L195" s="20">
        <f t="shared" si="22"/>
        <v>0</v>
      </c>
      <c r="M195" s="114">
        <f t="shared" si="23"/>
        <v>0</v>
      </c>
      <c r="N195" s="185"/>
      <c r="O195" s="13"/>
      <c r="P195" s="13"/>
    </row>
    <row r="196" spans="1:16" s="9" customFormat="1" ht="12.75" x14ac:dyDescent="0.2">
      <c r="A196" s="96"/>
      <c r="B196" s="78"/>
      <c r="C196" s="78"/>
      <c r="D196" s="107"/>
      <c r="E196" s="77"/>
      <c r="F196" s="79"/>
      <c r="G196" s="97"/>
      <c r="H196" s="80"/>
      <c r="I196" s="80"/>
      <c r="J196" s="81"/>
      <c r="K196" s="135"/>
      <c r="L196" s="135"/>
      <c r="M196" s="112"/>
      <c r="N196" s="112"/>
      <c r="O196" s="13"/>
      <c r="P196" s="13"/>
    </row>
    <row r="197" spans="1:16" s="9" customFormat="1" ht="13.5" thickBot="1" x14ac:dyDescent="0.25">
      <c r="A197" s="96"/>
      <c r="B197" s="78"/>
      <c r="C197" s="78"/>
      <c r="D197" s="107"/>
      <c r="E197" s="77"/>
      <c r="F197" s="79"/>
      <c r="G197" s="97"/>
      <c r="H197" s="80"/>
      <c r="I197" s="80"/>
      <c r="J197" s="81"/>
      <c r="K197" s="135"/>
      <c r="L197" s="135"/>
      <c r="M197" s="112"/>
      <c r="N197" s="112"/>
      <c r="O197" s="13"/>
      <c r="P197" s="13"/>
    </row>
    <row r="198" spans="1:16" s="9" customFormat="1" ht="12.75" x14ac:dyDescent="0.2">
      <c r="A198" s="2" t="s">
        <v>222</v>
      </c>
      <c r="B198" s="5" t="s">
        <v>3</v>
      </c>
      <c r="C198" s="5" t="s">
        <v>332</v>
      </c>
      <c r="D198" s="107"/>
      <c r="E198" s="1" t="s">
        <v>1</v>
      </c>
      <c r="F198" s="4" t="s">
        <v>4</v>
      </c>
      <c r="G198" s="4" t="s">
        <v>5</v>
      </c>
      <c r="H198" s="3" t="s">
        <v>6</v>
      </c>
      <c r="I198" s="6" t="s">
        <v>7</v>
      </c>
      <c r="J198" s="7" t="s">
        <v>8</v>
      </c>
      <c r="K198" s="135"/>
      <c r="L198" s="135"/>
      <c r="M198" s="112"/>
      <c r="N198" s="112"/>
      <c r="O198" s="13"/>
      <c r="P198" s="13"/>
    </row>
    <row r="199" spans="1:16" s="9" customFormat="1" ht="12.75" x14ac:dyDescent="0.2">
      <c r="A199" s="66">
        <v>104814</v>
      </c>
      <c r="B199" s="12" t="s">
        <v>224</v>
      </c>
      <c r="C199" s="138" t="s">
        <v>412</v>
      </c>
      <c r="D199" s="10">
        <v>96</v>
      </c>
      <c r="E199" s="141" t="s">
        <v>223</v>
      </c>
      <c r="F199" s="10" t="s">
        <v>481</v>
      </c>
      <c r="G199" s="20" t="s">
        <v>134</v>
      </c>
      <c r="H199" s="27">
        <v>110149</v>
      </c>
      <c r="I199" s="27">
        <v>10</v>
      </c>
      <c r="J199" s="55">
        <v>4.75</v>
      </c>
      <c r="K199" s="20"/>
      <c r="L199" s="20">
        <f t="shared" ref="L199:L204" si="24">+I199*K199</f>
        <v>0</v>
      </c>
      <c r="M199" s="114">
        <f t="shared" ref="M199:M204" si="25">+J199*K199</f>
        <v>0</v>
      </c>
      <c r="N199" s="111">
        <f>SUM(L199:L204)</f>
        <v>0</v>
      </c>
      <c r="O199" s="122">
        <f>SUM(M199:M204)</f>
        <v>0</v>
      </c>
      <c r="P199" s="13"/>
    </row>
    <row r="200" spans="1:16" s="9" customFormat="1" ht="12.75" x14ac:dyDescent="0.2">
      <c r="A200" s="66">
        <v>588835</v>
      </c>
      <c r="B200" s="12" t="s">
        <v>226</v>
      </c>
      <c r="C200" s="138" t="s">
        <v>412</v>
      </c>
      <c r="D200" s="10">
        <v>96</v>
      </c>
      <c r="E200" s="141" t="s">
        <v>225</v>
      </c>
      <c r="F200" s="10" t="s">
        <v>481</v>
      </c>
      <c r="G200" s="20" t="s">
        <v>134</v>
      </c>
      <c r="H200" s="27">
        <v>110149</v>
      </c>
      <c r="I200" s="27">
        <v>10</v>
      </c>
      <c r="J200" s="55">
        <v>4.75</v>
      </c>
      <c r="K200" s="20"/>
      <c r="L200" s="20">
        <f t="shared" si="24"/>
        <v>0</v>
      </c>
      <c r="M200" s="114">
        <f t="shared" si="25"/>
        <v>0</v>
      </c>
      <c r="N200" s="185"/>
      <c r="O200" s="13"/>
      <c r="P200" s="13"/>
    </row>
    <row r="201" spans="1:16" s="9" customFormat="1" ht="12.75" x14ac:dyDescent="0.2">
      <c r="A201" s="66">
        <v>610516</v>
      </c>
      <c r="B201" s="12" t="s">
        <v>228</v>
      </c>
      <c r="C201" s="138" t="s">
        <v>412</v>
      </c>
      <c r="D201" s="10">
        <v>96</v>
      </c>
      <c r="E201" s="141" t="s">
        <v>227</v>
      </c>
      <c r="F201" s="10" t="s">
        <v>481</v>
      </c>
      <c r="G201" s="20" t="s">
        <v>134</v>
      </c>
      <c r="H201" s="27">
        <v>110149</v>
      </c>
      <c r="I201" s="27">
        <v>10</v>
      </c>
      <c r="J201" s="55">
        <v>4.75</v>
      </c>
      <c r="K201" s="20"/>
      <c r="L201" s="20">
        <f t="shared" si="24"/>
        <v>0</v>
      </c>
      <c r="M201" s="114">
        <f t="shared" si="25"/>
        <v>0</v>
      </c>
      <c r="N201" s="185"/>
      <c r="O201" s="13"/>
      <c r="P201" s="13"/>
    </row>
    <row r="202" spans="1:16" s="9" customFormat="1" ht="12.75" x14ac:dyDescent="0.2">
      <c r="A202" s="66">
        <v>610520</v>
      </c>
      <c r="B202" s="12" t="s">
        <v>230</v>
      </c>
      <c r="C202" s="138" t="s">
        <v>412</v>
      </c>
      <c r="D202" s="10">
        <v>96</v>
      </c>
      <c r="E202" s="141" t="s">
        <v>229</v>
      </c>
      <c r="F202" s="10" t="s">
        <v>481</v>
      </c>
      <c r="G202" s="20" t="s">
        <v>134</v>
      </c>
      <c r="H202" s="27">
        <v>110149</v>
      </c>
      <c r="I202" s="27">
        <v>10</v>
      </c>
      <c r="J202" s="55">
        <v>4.75</v>
      </c>
      <c r="K202" s="20"/>
      <c r="L202" s="20">
        <f t="shared" si="24"/>
        <v>0</v>
      </c>
      <c r="M202" s="114">
        <f t="shared" si="25"/>
        <v>0</v>
      </c>
      <c r="N202" s="185"/>
      <c r="O202" s="13"/>
      <c r="P202" s="13"/>
    </row>
    <row r="203" spans="1:16" s="9" customFormat="1" ht="12.75" x14ac:dyDescent="0.2">
      <c r="A203" s="66">
        <v>626252</v>
      </c>
      <c r="B203" s="12" t="s">
        <v>232</v>
      </c>
      <c r="C203" s="138" t="s">
        <v>412</v>
      </c>
      <c r="D203" s="10">
        <v>96</v>
      </c>
      <c r="E203" s="141" t="s">
        <v>231</v>
      </c>
      <c r="F203" s="10" t="s">
        <v>481</v>
      </c>
      <c r="G203" s="20" t="s">
        <v>134</v>
      </c>
      <c r="H203" s="27">
        <v>110149</v>
      </c>
      <c r="I203" s="27">
        <v>10</v>
      </c>
      <c r="J203" s="55">
        <v>4.75</v>
      </c>
      <c r="K203" s="20"/>
      <c r="L203" s="20">
        <f t="shared" si="24"/>
        <v>0</v>
      </c>
      <c r="M203" s="114">
        <f t="shared" si="25"/>
        <v>0</v>
      </c>
      <c r="N203" s="185"/>
      <c r="O203" s="13"/>
      <c r="P203" s="13"/>
    </row>
    <row r="204" spans="1:16" s="9" customFormat="1" ht="13.5" thickBot="1" x14ac:dyDescent="0.25">
      <c r="A204" s="67">
        <v>699747</v>
      </c>
      <c r="B204" s="150" t="s">
        <v>234</v>
      </c>
      <c r="C204" s="12" t="s">
        <v>412</v>
      </c>
      <c r="D204" s="10">
        <v>96</v>
      </c>
      <c r="E204" s="149" t="s">
        <v>233</v>
      </c>
      <c r="F204" s="10" t="s">
        <v>481</v>
      </c>
      <c r="G204" s="37" t="s">
        <v>134</v>
      </c>
      <c r="H204" s="36">
        <v>110149</v>
      </c>
      <c r="I204" s="36">
        <v>10</v>
      </c>
      <c r="J204" s="58">
        <v>4.75</v>
      </c>
      <c r="K204" s="20"/>
      <c r="L204" s="20">
        <f t="shared" si="24"/>
        <v>0</v>
      </c>
      <c r="M204" s="114">
        <f t="shared" si="25"/>
        <v>0</v>
      </c>
      <c r="N204" s="185"/>
      <c r="O204" s="13"/>
      <c r="P204" s="13"/>
    </row>
    <row r="205" spans="1:16" s="9" customFormat="1" ht="12.75" x14ac:dyDescent="0.2">
      <c r="A205" s="98"/>
      <c r="B205" s="100"/>
      <c r="C205" s="100"/>
      <c r="D205" s="107"/>
      <c r="E205" s="99"/>
      <c r="F205" s="79"/>
      <c r="G205" s="101"/>
      <c r="H205" s="102"/>
      <c r="I205" s="102"/>
      <c r="J205" s="103"/>
      <c r="K205" s="135"/>
      <c r="L205" s="135"/>
      <c r="M205" s="112"/>
      <c r="N205" s="112"/>
      <c r="O205" s="13"/>
      <c r="P205" s="13"/>
    </row>
    <row r="206" spans="1:16" s="9" customFormat="1" ht="13.5" thickBot="1" x14ac:dyDescent="0.25">
      <c r="A206" s="98"/>
      <c r="B206" s="100"/>
      <c r="C206" s="100"/>
      <c r="D206" s="107"/>
      <c r="E206" s="99"/>
      <c r="F206" s="79"/>
      <c r="G206" s="101"/>
      <c r="H206" s="102"/>
      <c r="I206" s="102"/>
      <c r="J206" s="103"/>
      <c r="K206" s="135"/>
      <c r="L206" s="135"/>
      <c r="M206" s="112"/>
      <c r="N206" s="112"/>
      <c r="O206" s="13"/>
      <c r="P206" s="13"/>
    </row>
    <row r="207" spans="1:16" s="9" customFormat="1" ht="13.5" thickBot="1" x14ac:dyDescent="0.25">
      <c r="A207" s="2" t="s">
        <v>235</v>
      </c>
      <c r="B207" s="19"/>
      <c r="C207" s="19"/>
      <c r="D207" s="147"/>
      <c r="E207" s="19"/>
      <c r="F207" s="19"/>
      <c r="G207" s="19"/>
      <c r="H207" s="19"/>
      <c r="I207" s="19"/>
      <c r="J207" s="19"/>
      <c r="K207" s="135"/>
      <c r="L207" s="135"/>
      <c r="M207" s="112"/>
      <c r="N207" s="112"/>
      <c r="O207" s="13"/>
      <c r="P207" s="13"/>
    </row>
    <row r="208" spans="1:16" s="9" customFormat="1" ht="12.75" x14ac:dyDescent="0.2">
      <c r="A208" s="59">
        <v>470150</v>
      </c>
      <c r="B208" s="12" t="s">
        <v>534</v>
      </c>
      <c r="C208" s="12" t="s">
        <v>386</v>
      </c>
      <c r="D208" s="10">
        <v>156</v>
      </c>
      <c r="E208" s="144">
        <v>625300</v>
      </c>
      <c r="F208" s="10" t="s">
        <v>481</v>
      </c>
      <c r="G208" s="20" t="s">
        <v>134</v>
      </c>
      <c r="H208" s="10" t="s">
        <v>129</v>
      </c>
      <c r="I208" s="10">
        <v>7.23</v>
      </c>
      <c r="J208" s="47">
        <v>9.36</v>
      </c>
      <c r="K208" s="20"/>
      <c r="L208" s="20">
        <f t="shared" ref="L208:L219" si="26">+I208*K208</f>
        <v>0</v>
      </c>
      <c r="M208" s="114">
        <f t="shared" ref="M208:M219" si="27">+J208*K208</f>
        <v>0</v>
      </c>
      <c r="N208" s="111">
        <f>SUM(L208:L220)</f>
        <v>0</v>
      </c>
      <c r="O208" s="122">
        <f>SUM(M208:M219)</f>
        <v>0</v>
      </c>
      <c r="P208" s="13"/>
    </row>
    <row r="209" spans="1:16" s="9" customFormat="1" ht="12.75" x14ac:dyDescent="0.2">
      <c r="A209" s="169"/>
      <c r="B209" s="162"/>
      <c r="C209" s="162"/>
      <c r="D209" s="163"/>
      <c r="E209" s="170"/>
      <c r="F209" s="163"/>
      <c r="G209" s="155"/>
      <c r="H209" s="10" t="s">
        <v>127</v>
      </c>
      <c r="I209" s="10">
        <v>10.85</v>
      </c>
      <c r="J209" s="47">
        <v>14.05</v>
      </c>
      <c r="K209" s="155"/>
      <c r="L209" s="155"/>
      <c r="M209" s="156"/>
      <c r="N209" s="187"/>
      <c r="O209" s="13"/>
      <c r="P209" s="13"/>
    </row>
    <row r="210" spans="1:16" s="9" customFormat="1" ht="12.75" x14ac:dyDescent="0.2">
      <c r="A210" s="59">
        <v>470164</v>
      </c>
      <c r="B210" s="12" t="s">
        <v>535</v>
      </c>
      <c r="C210" s="12" t="s">
        <v>386</v>
      </c>
      <c r="D210" s="10">
        <v>214</v>
      </c>
      <c r="E210" s="144">
        <v>665400</v>
      </c>
      <c r="F210" s="10" t="s">
        <v>481</v>
      </c>
      <c r="G210" s="20" t="s">
        <v>134</v>
      </c>
      <c r="H210" s="10" t="s">
        <v>129</v>
      </c>
      <c r="I210" s="10">
        <v>7.23</v>
      </c>
      <c r="J210" s="47">
        <v>9.36</v>
      </c>
      <c r="K210" s="20"/>
      <c r="L210" s="20">
        <f t="shared" si="26"/>
        <v>0</v>
      </c>
      <c r="M210" s="114">
        <f t="shared" si="27"/>
        <v>0</v>
      </c>
      <c r="N210" s="185"/>
      <c r="O210" s="13"/>
      <c r="P210" s="13"/>
    </row>
    <row r="211" spans="1:16" s="9" customFormat="1" ht="12.75" x14ac:dyDescent="0.2">
      <c r="A211" s="169"/>
      <c r="B211" s="162"/>
      <c r="C211" s="162"/>
      <c r="D211" s="163"/>
      <c r="E211" s="170"/>
      <c r="F211" s="163"/>
      <c r="G211" s="155"/>
      <c r="H211" s="10" t="s">
        <v>127</v>
      </c>
      <c r="I211" s="10">
        <v>10.85</v>
      </c>
      <c r="J211" s="47">
        <v>14.05</v>
      </c>
      <c r="K211" s="155"/>
      <c r="L211" s="155"/>
      <c r="M211" s="156"/>
      <c r="N211" s="187"/>
      <c r="O211" s="13"/>
      <c r="P211" s="13"/>
    </row>
    <row r="212" spans="1:16" s="9" customFormat="1" ht="12.75" x14ac:dyDescent="0.2">
      <c r="A212" s="59">
        <v>638553</v>
      </c>
      <c r="B212" s="12" t="s">
        <v>536</v>
      </c>
      <c r="C212" s="12" t="s">
        <v>386</v>
      </c>
      <c r="D212" s="10">
        <v>156</v>
      </c>
      <c r="E212" s="144">
        <v>615300</v>
      </c>
      <c r="F212" s="10" t="s">
        <v>481</v>
      </c>
      <c r="G212" s="20" t="s">
        <v>134</v>
      </c>
      <c r="H212" s="10" t="s">
        <v>129</v>
      </c>
      <c r="I212" s="10">
        <v>7.23</v>
      </c>
      <c r="J212" s="47">
        <v>9.36</v>
      </c>
      <c r="K212" s="20"/>
      <c r="L212" s="20">
        <f t="shared" si="26"/>
        <v>0</v>
      </c>
      <c r="M212" s="114">
        <f t="shared" si="27"/>
        <v>0</v>
      </c>
      <c r="N212" s="185"/>
      <c r="O212" s="13"/>
      <c r="P212" s="13"/>
    </row>
    <row r="213" spans="1:16" s="9" customFormat="1" ht="12.75" x14ac:dyDescent="0.2">
      <c r="A213" s="169"/>
      <c r="B213" s="162"/>
      <c r="C213" s="162"/>
      <c r="D213" s="163"/>
      <c r="E213" s="170"/>
      <c r="F213" s="163"/>
      <c r="G213" s="155"/>
      <c r="H213" s="10" t="s">
        <v>127</v>
      </c>
      <c r="I213" s="10">
        <v>10.85</v>
      </c>
      <c r="J213" s="47">
        <v>14.05</v>
      </c>
      <c r="K213" s="155"/>
      <c r="L213" s="155"/>
      <c r="M213" s="156"/>
      <c r="N213" s="187"/>
      <c r="O213" s="13"/>
      <c r="P213" s="13"/>
    </row>
    <row r="214" spans="1:16" s="38" customFormat="1" ht="12.75" x14ac:dyDescent="0.2">
      <c r="A214" s="68">
        <v>416812</v>
      </c>
      <c r="B214" s="23" t="s">
        <v>537</v>
      </c>
      <c r="C214" s="23" t="s">
        <v>386</v>
      </c>
      <c r="D214" s="20">
        <v>104</v>
      </c>
      <c r="E214" s="151">
        <v>110452</v>
      </c>
      <c r="F214" s="20" t="s">
        <v>331</v>
      </c>
      <c r="G214" s="20" t="s">
        <v>134</v>
      </c>
      <c r="H214" s="20" t="s">
        <v>129</v>
      </c>
      <c r="I214" s="20">
        <v>10.28</v>
      </c>
      <c r="J214" s="48">
        <v>13.31</v>
      </c>
      <c r="K214" s="20"/>
      <c r="L214" s="20">
        <f t="shared" si="26"/>
        <v>0</v>
      </c>
      <c r="M214" s="114">
        <f t="shared" si="27"/>
        <v>0</v>
      </c>
      <c r="N214" s="185"/>
    </row>
    <row r="215" spans="1:16" s="38" customFormat="1" ht="12.75" x14ac:dyDescent="0.2">
      <c r="A215" s="169"/>
      <c r="B215" s="162"/>
      <c r="C215" s="162"/>
      <c r="D215" s="163"/>
      <c r="E215" s="170"/>
      <c r="F215" s="163"/>
      <c r="G215" s="155"/>
      <c r="H215" s="20" t="s">
        <v>127</v>
      </c>
      <c r="I215" s="20">
        <v>15.42</v>
      </c>
      <c r="J215" s="48">
        <v>19.96</v>
      </c>
      <c r="K215" s="155"/>
      <c r="L215" s="155"/>
      <c r="M215" s="156"/>
      <c r="N215" s="187"/>
    </row>
    <row r="216" spans="1:16" s="9" customFormat="1" ht="12.75" x14ac:dyDescent="0.2">
      <c r="A216" s="60">
        <v>171717</v>
      </c>
      <c r="B216" s="16" t="s">
        <v>538</v>
      </c>
      <c r="C216" s="16" t="s">
        <v>386</v>
      </c>
      <c r="D216" s="10" t="s">
        <v>494</v>
      </c>
      <c r="E216" s="145">
        <v>7527</v>
      </c>
      <c r="F216" s="14" t="s">
        <v>331</v>
      </c>
      <c r="G216" s="14" t="s">
        <v>134</v>
      </c>
      <c r="H216" s="14" t="s">
        <v>127</v>
      </c>
      <c r="I216" s="14">
        <v>30.34</v>
      </c>
      <c r="J216" s="51">
        <v>39.28</v>
      </c>
      <c r="K216" s="20"/>
      <c r="L216" s="20">
        <f t="shared" si="26"/>
        <v>0</v>
      </c>
      <c r="M216" s="114">
        <f t="shared" si="27"/>
        <v>0</v>
      </c>
      <c r="N216" s="185"/>
      <c r="O216" s="13"/>
      <c r="P216" s="13"/>
    </row>
    <row r="217" spans="1:16" s="9" customFormat="1" ht="12.75" x14ac:dyDescent="0.2">
      <c r="A217" s="60">
        <v>373939</v>
      </c>
      <c r="B217" s="16" t="s">
        <v>539</v>
      </c>
      <c r="C217" s="16" t="s">
        <v>386</v>
      </c>
      <c r="D217" s="10" t="s">
        <v>495</v>
      </c>
      <c r="E217" s="145">
        <v>7516</v>
      </c>
      <c r="F217" s="14" t="s">
        <v>331</v>
      </c>
      <c r="G217" s="14" t="s">
        <v>134</v>
      </c>
      <c r="H217" s="14" t="s">
        <v>127</v>
      </c>
      <c r="I217" s="14">
        <v>29.71</v>
      </c>
      <c r="J217" s="51">
        <v>38.46</v>
      </c>
      <c r="K217" s="20"/>
      <c r="L217" s="20">
        <f t="shared" si="26"/>
        <v>0</v>
      </c>
      <c r="M217" s="114">
        <f t="shared" si="27"/>
        <v>0</v>
      </c>
      <c r="N217" s="185"/>
      <c r="O217" s="13"/>
      <c r="P217" s="13"/>
    </row>
    <row r="218" spans="1:16" s="9" customFormat="1" ht="12.75" x14ac:dyDescent="0.2">
      <c r="A218" s="60">
        <v>373972</v>
      </c>
      <c r="B218" s="16" t="s">
        <v>540</v>
      </c>
      <c r="C218" s="16" t="s">
        <v>413</v>
      </c>
      <c r="D218" s="10" t="s">
        <v>496</v>
      </c>
      <c r="E218" s="145">
        <v>7518</v>
      </c>
      <c r="F218" s="14" t="s">
        <v>331</v>
      </c>
      <c r="G218" s="14" t="s">
        <v>134</v>
      </c>
      <c r="H218" s="14" t="s">
        <v>127</v>
      </c>
      <c r="I218" s="14">
        <v>29.71</v>
      </c>
      <c r="J218" s="51">
        <v>38.46</v>
      </c>
      <c r="K218" s="20"/>
      <c r="L218" s="20">
        <f t="shared" si="26"/>
        <v>0</v>
      </c>
      <c r="M218" s="114">
        <f t="shared" si="27"/>
        <v>0</v>
      </c>
      <c r="N218" s="185"/>
      <c r="O218" s="13"/>
      <c r="P218" s="13"/>
    </row>
    <row r="219" spans="1:16" s="9" customFormat="1" ht="12.75" x14ac:dyDescent="0.2">
      <c r="A219" s="60">
        <v>610282</v>
      </c>
      <c r="B219" s="16" t="s">
        <v>541</v>
      </c>
      <c r="C219" s="16" t="s">
        <v>386</v>
      </c>
      <c r="D219" s="10">
        <v>194</v>
      </c>
      <c r="E219" s="145">
        <v>1250</v>
      </c>
      <c r="F219" s="14" t="s">
        <v>331</v>
      </c>
      <c r="G219" s="14" t="s">
        <v>134</v>
      </c>
      <c r="H219" s="14" t="s">
        <v>129</v>
      </c>
      <c r="I219" s="14">
        <v>12.84</v>
      </c>
      <c r="J219" s="51">
        <v>16.62</v>
      </c>
      <c r="K219" s="20"/>
      <c r="L219" s="20">
        <f t="shared" si="26"/>
        <v>0</v>
      </c>
      <c r="M219" s="114">
        <f t="shared" si="27"/>
        <v>0</v>
      </c>
      <c r="N219" s="185"/>
      <c r="O219" s="13"/>
      <c r="P219" s="13"/>
    </row>
    <row r="220" spans="1:16" s="9" customFormat="1" ht="13.5" thickBot="1" x14ac:dyDescent="0.25">
      <c r="A220" s="61"/>
      <c r="B220" s="19"/>
      <c r="C220" s="19"/>
      <c r="D220" s="52"/>
      <c r="E220" s="52"/>
      <c r="F220" s="17"/>
      <c r="G220" s="17"/>
      <c r="H220" s="17" t="s">
        <v>127</v>
      </c>
      <c r="I220" s="17">
        <v>19.25</v>
      </c>
      <c r="J220" s="53">
        <v>24.92</v>
      </c>
      <c r="K220" s="155"/>
      <c r="L220" s="155"/>
      <c r="M220" s="156"/>
      <c r="N220" s="187"/>
      <c r="O220" s="13"/>
      <c r="P220" s="13"/>
    </row>
    <row r="221" spans="1:16" s="9" customFormat="1" ht="12.75" x14ac:dyDescent="0.2">
      <c r="A221" s="70"/>
      <c r="B221" s="72"/>
      <c r="C221" s="72"/>
      <c r="D221" s="107"/>
      <c r="E221" s="71"/>
      <c r="F221" s="73"/>
      <c r="G221" s="73"/>
      <c r="H221" s="73"/>
      <c r="I221" s="73"/>
      <c r="J221" s="74"/>
      <c r="K221" s="135"/>
      <c r="L221" s="135"/>
      <c r="M221" s="112"/>
      <c r="N221" s="112"/>
      <c r="O221" s="13"/>
      <c r="P221" s="13"/>
    </row>
    <row r="222" spans="1:16" s="9" customFormat="1" ht="13.5" thickBot="1" x14ac:dyDescent="0.25">
      <c r="A222" s="70"/>
      <c r="B222" s="72"/>
      <c r="C222" s="72"/>
      <c r="D222" s="107"/>
      <c r="E222" s="71"/>
      <c r="F222" s="73"/>
      <c r="G222" s="73"/>
      <c r="H222" s="73"/>
      <c r="I222" s="73"/>
      <c r="J222" s="74"/>
      <c r="K222" s="135"/>
      <c r="L222" s="135"/>
      <c r="M222" s="112"/>
      <c r="N222" s="112"/>
      <c r="O222" s="13"/>
      <c r="P222" s="13"/>
    </row>
    <row r="223" spans="1:16" s="9" customFormat="1" ht="13.5" thickBot="1" x14ac:dyDescent="0.25">
      <c r="A223" s="2" t="s">
        <v>236</v>
      </c>
      <c r="B223" s="19"/>
      <c r="C223" s="19"/>
      <c r="D223" s="147"/>
      <c r="E223" s="19"/>
      <c r="F223" s="19"/>
      <c r="G223" s="19"/>
      <c r="H223" s="19"/>
      <c r="I223" s="19"/>
      <c r="J223" s="19"/>
      <c r="K223" s="19"/>
      <c r="L223" s="135"/>
      <c r="M223" s="112"/>
      <c r="N223" s="112"/>
      <c r="O223" s="13"/>
      <c r="P223" s="13"/>
    </row>
    <row r="224" spans="1:16" s="9" customFormat="1" ht="12.75" x14ac:dyDescent="0.2">
      <c r="A224" s="59">
        <v>611354</v>
      </c>
      <c r="B224" s="12" t="s">
        <v>524</v>
      </c>
      <c r="C224" s="12" t="s">
        <v>404</v>
      </c>
      <c r="D224" s="10">
        <v>78</v>
      </c>
      <c r="E224" s="144">
        <v>13440</v>
      </c>
      <c r="F224" s="10" t="s">
        <v>481</v>
      </c>
      <c r="G224" s="20" t="s">
        <v>134</v>
      </c>
      <c r="H224" s="10" t="s">
        <v>127</v>
      </c>
      <c r="I224" s="10">
        <v>20.5</v>
      </c>
      <c r="J224" s="47">
        <v>26.54</v>
      </c>
      <c r="K224" s="20"/>
      <c r="L224" s="20">
        <f t="shared" ref="L224:L235" si="28">+I224*K224</f>
        <v>0</v>
      </c>
      <c r="M224" s="114">
        <f t="shared" ref="M224:M235" si="29">+J224*K224</f>
        <v>0</v>
      </c>
      <c r="N224" s="111">
        <f>SUM(L224:L235)</f>
        <v>0</v>
      </c>
      <c r="O224" s="122">
        <f>SUM(M224:M235)</f>
        <v>0</v>
      </c>
      <c r="P224" s="13"/>
    </row>
    <row r="225" spans="1:16" s="9" customFormat="1" ht="12.75" x14ac:dyDescent="0.2">
      <c r="A225" s="59">
        <v>611356</v>
      </c>
      <c r="B225" s="12" t="s">
        <v>525</v>
      </c>
      <c r="C225" s="12" t="s">
        <v>404</v>
      </c>
      <c r="D225" s="10">
        <v>78</v>
      </c>
      <c r="E225" s="144">
        <v>23415</v>
      </c>
      <c r="F225" s="10" t="s">
        <v>481</v>
      </c>
      <c r="G225" s="20" t="s">
        <v>134</v>
      </c>
      <c r="H225" s="10" t="s">
        <v>127</v>
      </c>
      <c r="I225" s="10">
        <v>20.5</v>
      </c>
      <c r="J225" s="47">
        <v>26.54</v>
      </c>
      <c r="K225" s="20"/>
      <c r="L225" s="20">
        <f t="shared" si="28"/>
        <v>0</v>
      </c>
      <c r="M225" s="114">
        <f t="shared" si="29"/>
        <v>0</v>
      </c>
      <c r="N225" s="185"/>
      <c r="O225" s="13"/>
      <c r="P225" s="13"/>
    </row>
    <row r="226" spans="1:16" s="9" customFormat="1" ht="12.75" x14ac:dyDescent="0.2">
      <c r="A226" s="59">
        <v>611546</v>
      </c>
      <c r="B226" s="12" t="s">
        <v>526</v>
      </c>
      <c r="C226" s="12" t="s">
        <v>404</v>
      </c>
      <c r="D226" s="10">
        <v>78</v>
      </c>
      <c r="E226" s="144">
        <v>43424</v>
      </c>
      <c r="F226" s="10" t="s">
        <v>481</v>
      </c>
      <c r="G226" s="20" t="s">
        <v>134</v>
      </c>
      <c r="H226" s="10" t="s">
        <v>127</v>
      </c>
      <c r="I226" s="10">
        <v>20.5</v>
      </c>
      <c r="J226" s="47">
        <v>26.54</v>
      </c>
      <c r="K226" s="20"/>
      <c r="L226" s="20">
        <f t="shared" si="28"/>
        <v>0</v>
      </c>
      <c r="M226" s="114">
        <f t="shared" si="29"/>
        <v>0</v>
      </c>
      <c r="N226" s="185"/>
      <c r="O226" s="13"/>
      <c r="P226" s="13"/>
    </row>
    <row r="227" spans="1:16" s="9" customFormat="1" ht="12.75" x14ac:dyDescent="0.2">
      <c r="A227" s="59">
        <v>697077</v>
      </c>
      <c r="B227" s="12" t="s">
        <v>527</v>
      </c>
      <c r="C227" s="12" t="s">
        <v>404</v>
      </c>
      <c r="D227" s="10">
        <v>76</v>
      </c>
      <c r="E227" s="144">
        <v>54485</v>
      </c>
      <c r="F227" s="10" t="s">
        <v>481</v>
      </c>
      <c r="G227" s="20" t="s">
        <v>134</v>
      </c>
      <c r="H227" s="10" t="s">
        <v>127</v>
      </c>
      <c r="I227" s="10">
        <v>20.5</v>
      </c>
      <c r="J227" s="47">
        <v>26.54</v>
      </c>
      <c r="K227" s="20"/>
      <c r="L227" s="20">
        <f t="shared" si="28"/>
        <v>0</v>
      </c>
      <c r="M227" s="114">
        <f t="shared" si="29"/>
        <v>0</v>
      </c>
      <c r="N227" s="185"/>
      <c r="O227" s="13"/>
      <c r="P227" s="13"/>
    </row>
    <row r="228" spans="1:16" s="38" customFormat="1" ht="12.75" x14ac:dyDescent="0.2">
      <c r="A228" s="68">
        <v>611150</v>
      </c>
      <c r="B228" s="23" t="s">
        <v>528</v>
      </c>
      <c r="C228" s="23" t="s">
        <v>404</v>
      </c>
      <c r="D228" s="20">
        <v>77</v>
      </c>
      <c r="E228" s="151">
        <v>94403</v>
      </c>
      <c r="F228" s="10" t="s">
        <v>481</v>
      </c>
      <c r="G228" s="20" t="s">
        <v>134</v>
      </c>
      <c r="H228" s="20" t="s">
        <v>129</v>
      </c>
      <c r="I228" s="20">
        <v>31.8</v>
      </c>
      <c r="J228" s="48">
        <v>41.17</v>
      </c>
      <c r="K228" s="20"/>
      <c r="L228" s="20">
        <f t="shared" si="28"/>
        <v>0</v>
      </c>
      <c r="M228" s="114">
        <f t="shared" si="29"/>
        <v>0</v>
      </c>
      <c r="N228" s="185"/>
    </row>
    <row r="229" spans="1:16" s="38" customFormat="1" ht="12.75" x14ac:dyDescent="0.2">
      <c r="A229" s="68">
        <v>611357</v>
      </c>
      <c r="B229" s="23" t="s">
        <v>529</v>
      </c>
      <c r="C229" s="23" t="s">
        <v>404</v>
      </c>
      <c r="D229" s="20">
        <v>156</v>
      </c>
      <c r="E229" s="151">
        <v>13441</v>
      </c>
      <c r="F229" s="10" t="s">
        <v>481</v>
      </c>
      <c r="G229" s="20" t="s">
        <v>134</v>
      </c>
      <c r="H229" s="20" t="s">
        <v>127</v>
      </c>
      <c r="I229" s="20">
        <v>20.5</v>
      </c>
      <c r="J229" s="48">
        <v>26.54</v>
      </c>
      <c r="K229" s="20"/>
      <c r="L229" s="20">
        <f t="shared" si="28"/>
        <v>0</v>
      </c>
      <c r="M229" s="114">
        <f t="shared" si="29"/>
        <v>0</v>
      </c>
      <c r="N229" s="185"/>
    </row>
    <row r="230" spans="1:16" s="38" customFormat="1" ht="12.75" x14ac:dyDescent="0.2">
      <c r="A230" s="68">
        <v>611358</v>
      </c>
      <c r="B230" s="23" t="s">
        <v>530</v>
      </c>
      <c r="C230" s="23" t="s">
        <v>404</v>
      </c>
      <c r="D230" s="20">
        <v>76</v>
      </c>
      <c r="E230" s="151">
        <v>54496</v>
      </c>
      <c r="F230" s="10" t="s">
        <v>481</v>
      </c>
      <c r="G230" s="20" t="s">
        <v>134</v>
      </c>
      <c r="H230" s="20" t="s">
        <v>127</v>
      </c>
      <c r="I230" s="20">
        <v>20.5</v>
      </c>
      <c r="J230" s="48">
        <v>26.54</v>
      </c>
      <c r="K230" s="20"/>
      <c r="L230" s="20">
        <f t="shared" si="28"/>
        <v>0</v>
      </c>
      <c r="M230" s="114">
        <f t="shared" si="29"/>
        <v>0</v>
      </c>
      <c r="N230" s="185"/>
    </row>
    <row r="231" spans="1:16" s="38" customFormat="1" ht="12.75" x14ac:dyDescent="0.2">
      <c r="A231" s="68">
        <v>627102</v>
      </c>
      <c r="B231" s="23" t="s">
        <v>531</v>
      </c>
      <c r="C231" s="23" t="s">
        <v>404</v>
      </c>
      <c r="D231" s="20">
        <v>107</v>
      </c>
      <c r="E231" s="151">
        <v>54409</v>
      </c>
      <c r="F231" s="10" t="s">
        <v>481</v>
      </c>
      <c r="G231" s="20" t="s">
        <v>134</v>
      </c>
      <c r="H231" s="20" t="s">
        <v>129</v>
      </c>
      <c r="I231" s="20">
        <v>4.17</v>
      </c>
      <c r="J231" s="48">
        <v>5.4</v>
      </c>
      <c r="K231" s="20"/>
      <c r="L231" s="20">
        <f t="shared" si="28"/>
        <v>0</v>
      </c>
      <c r="M231" s="114">
        <f t="shared" si="29"/>
        <v>0</v>
      </c>
      <c r="N231" s="185"/>
    </row>
    <row r="232" spans="1:16" s="38" customFormat="1" ht="12.75" x14ac:dyDescent="0.2">
      <c r="A232" s="155"/>
      <c r="B232" s="155"/>
      <c r="C232" s="155"/>
      <c r="D232" s="155"/>
      <c r="E232" s="155"/>
      <c r="F232" s="155"/>
      <c r="G232" s="155"/>
      <c r="H232" s="20" t="s">
        <v>127</v>
      </c>
      <c r="I232" s="20">
        <v>9.24</v>
      </c>
      <c r="J232" s="48">
        <v>11.96</v>
      </c>
      <c r="K232" s="155"/>
      <c r="L232" s="155"/>
      <c r="M232" s="156"/>
      <c r="N232" s="187"/>
    </row>
    <row r="233" spans="1:16" s="9" customFormat="1" ht="12.75" x14ac:dyDescent="0.2">
      <c r="A233" s="60">
        <v>632855</v>
      </c>
      <c r="B233" s="16" t="s">
        <v>532</v>
      </c>
      <c r="C233" s="16" t="s">
        <v>404</v>
      </c>
      <c r="D233" s="10">
        <v>107</v>
      </c>
      <c r="E233" s="145">
        <v>54453</v>
      </c>
      <c r="F233" s="14" t="s">
        <v>331</v>
      </c>
      <c r="G233" s="14" t="s">
        <v>134</v>
      </c>
      <c r="H233" s="14" t="s">
        <v>129</v>
      </c>
      <c r="I233" s="14">
        <v>4.17</v>
      </c>
      <c r="J233" s="51">
        <v>5.88</v>
      </c>
      <c r="K233" s="20"/>
      <c r="L233" s="20">
        <f t="shared" si="28"/>
        <v>0</v>
      </c>
      <c r="M233" s="114">
        <f t="shared" si="29"/>
        <v>0</v>
      </c>
      <c r="N233" s="185"/>
      <c r="O233" s="13"/>
      <c r="P233" s="13"/>
    </row>
    <row r="234" spans="1:16" s="9" customFormat="1" ht="13.5" thickBot="1" x14ac:dyDescent="0.25">
      <c r="A234" s="155"/>
      <c r="B234" s="155"/>
      <c r="C234" s="155"/>
      <c r="D234" s="155"/>
      <c r="E234" s="155"/>
      <c r="F234" s="155"/>
      <c r="G234" s="155"/>
      <c r="H234" s="17" t="s">
        <v>127</v>
      </c>
      <c r="I234" s="153">
        <v>9.24</v>
      </c>
      <c r="J234" s="154">
        <v>13.03</v>
      </c>
      <c r="K234" s="155"/>
      <c r="L234" s="155"/>
      <c r="M234" s="156"/>
      <c r="N234" s="187"/>
      <c r="O234" s="13"/>
      <c r="P234" s="13"/>
    </row>
    <row r="235" spans="1:16" s="9" customFormat="1" ht="13.5" thickBot="1" x14ac:dyDescent="0.25">
      <c r="A235" s="61">
        <v>697650</v>
      </c>
      <c r="B235" s="19" t="s">
        <v>533</v>
      </c>
      <c r="C235" s="19" t="s">
        <v>404</v>
      </c>
      <c r="D235" s="10">
        <v>76</v>
      </c>
      <c r="E235" s="146">
        <v>54487</v>
      </c>
      <c r="F235" s="17" t="s">
        <v>331</v>
      </c>
      <c r="G235" s="17" t="s">
        <v>134</v>
      </c>
      <c r="H235" s="17" t="s">
        <v>127</v>
      </c>
      <c r="I235" s="17">
        <v>20.5</v>
      </c>
      <c r="J235" s="53">
        <v>26.54</v>
      </c>
      <c r="K235" s="20"/>
      <c r="L235" s="20">
        <f t="shared" si="28"/>
        <v>0</v>
      </c>
      <c r="M235" s="114">
        <f t="shared" si="29"/>
        <v>0</v>
      </c>
      <c r="N235" s="185"/>
      <c r="O235" s="13"/>
      <c r="P235" s="13"/>
    </row>
    <row r="236" spans="1:16" s="9" customFormat="1" ht="12.75" x14ac:dyDescent="0.2">
      <c r="A236" s="70"/>
      <c r="B236" s="72"/>
      <c r="C236" s="72"/>
      <c r="D236" s="107"/>
      <c r="E236" s="71"/>
      <c r="F236" s="73"/>
      <c r="G236" s="73"/>
      <c r="H236" s="73"/>
      <c r="I236" s="73"/>
      <c r="J236" s="74"/>
      <c r="K236" s="135"/>
      <c r="L236" s="135"/>
      <c r="M236" s="112"/>
      <c r="N236" s="112"/>
      <c r="O236" s="13"/>
      <c r="P236" s="13"/>
    </row>
    <row r="237" spans="1:16" s="9" customFormat="1" ht="13.5" thickBot="1" x14ac:dyDescent="0.25">
      <c r="A237" s="70"/>
      <c r="B237" s="72"/>
      <c r="C237" s="72"/>
      <c r="D237" s="107"/>
      <c r="E237" s="71"/>
      <c r="F237" s="73"/>
      <c r="G237" s="73"/>
      <c r="H237" s="73"/>
      <c r="I237" s="73"/>
      <c r="J237" s="74"/>
      <c r="K237" s="135"/>
      <c r="L237" s="135"/>
      <c r="M237" s="112"/>
      <c r="N237" s="112"/>
      <c r="O237" s="13"/>
      <c r="P237" s="13"/>
    </row>
    <row r="238" spans="1:16" s="9" customFormat="1" ht="13.5" thickBot="1" x14ac:dyDescent="0.25">
      <c r="A238" s="2" t="s">
        <v>237</v>
      </c>
      <c r="B238" s="19"/>
      <c r="C238" s="19"/>
      <c r="D238" s="147"/>
      <c r="E238" s="19"/>
      <c r="F238" s="19"/>
      <c r="G238" s="19"/>
      <c r="H238" s="19"/>
      <c r="I238" s="19"/>
      <c r="J238" s="19"/>
      <c r="K238" s="19"/>
      <c r="L238" s="19"/>
      <c r="M238" s="112"/>
      <c r="N238" s="112"/>
      <c r="O238" s="13"/>
      <c r="P238" s="13"/>
    </row>
    <row r="239" spans="1:16" s="9" customFormat="1" ht="12.75" x14ac:dyDescent="0.2">
      <c r="A239" s="59">
        <v>520958</v>
      </c>
      <c r="B239" s="12" t="s">
        <v>250</v>
      </c>
      <c r="C239" s="12" t="s">
        <v>426</v>
      </c>
      <c r="D239" s="10">
        <v>192</v>
      </c>
      <c r="E239" s="144">
        <v>828</v>
      </c>
      <c r="F239" s="10" t="s">
        <v>481</v>
      </c>
      <c r="G239" s="20" t="s">
        <v>134</v>
      </c>
      <c r="H239" s="10">
        <v>100912</v>
      </c>
      <c r="I239" s="10">
        <v>7.05</v>
      </c>
      <c r="J239" s="47">
        <v>2.38</v>
      </c>
      <c r="K239" s="20"/>
      <c r="L239" s="20">
        <f t="shared" ref="L239:L277" si="30">+I239*K239</f>
        <v>0</v>
      </c>
      <c r="M239" s="114">
        <f t="shared" ref="M239:M277" si="31">+J239*K239</f>
        <v>0</v>
      </c>
      <c r="N239" s="111">
        <f>SUM(L239:L277)</f>
        <v>0</v>
      </c>
      <c r="O239" s="122">
        <f>SUM(M239:M277)</f>
        <v>0</v>
      </c>
      <c r="P239" s="13"/>
    </row>
    <row r="240" spans="1:16" s="9" customFormat="1" ht="12.75" x14ac:dyDescent="0.2">
      <c r="A240" s="59">
        <v>532028</v>
      </c>
      <c r="B240" s="12" t="s">
        <v>251</v>
      </c>
      <c r="C240" s="12" t="s">
        <v>427</v>
      </c>
      <c r="D240" s="10">
        <v>128</v>
      </c>
      <c r="E240" s="144">
        <v>2725</v>
      </c>
      <c r="F240" s="10" t="s">
        <v>481</v>
      </c>
      <c r="G240" s="20" t="s">
        <v>134</v>
      </c>
      <c r="H240" s="10">
        <v>100912</v>
      </c>
      <c r="I240" s="10">
        <v>4.33</v>
      </c>
      <c r="J240" s="47">
        <v>1.46</v>
      </c>
      <c r="K240" s="20"/>
      <c r="L240" s="20">
        <f t="shared" si="30"/>
        <v>0</v>
      </c>
      <c r="M240" s="114">
        <f t="shared" si="31"/>
        <v>0</v>
      </c>
      <c r="N240" s="185"/>
      <c r="O240" s="13"/>
      <c r="P240" s="13"/>
    </row>
    <row r="241" spans="1:16" s="9" customFormat="1" ht="12.75" x14ac:dyDescent="0.2">
      <c r="A241" s="59">
        <v>534804</v>
      </c>
      <c r="B241" s="12" t="s">
        <v>252</v>
      </c>
      <c r="C241" s="12" t="s">
        <v>428</v>
      </c>
      <c r="D241" s="10">
        <v>120</v>
      </c>
      <c r="E241" s="144">
        <v>3593</v>
      </c>
      <c r="F241" s="10" t="s">
        <v>481</v>
      </c>
      <c r="G241" s="20" t="s">
        <v>134</v>
      </c>
      <c r="H241" s="10">
        <v>100912</v>
      </c>
      <c r="I241" s="10">
        <v>3.95</v>
      </c>
      <c r="J241" s="47">
        <v>1.34</v>
      </c>
      <c r="K241" s="20"/>
      <c r="L241" s="20">
        <f t="shared" si="30"/>
        <v>0</v>
      </c>
      <c r="M241" s="114">
        <f t="shared" si="31"/>
        <v>0</v>
      </c>
      <c r="N241" s="185"/>
      <c r="O241" s="13"/>
      <c r="P241" s="13"/>
    </row>
    <row r="242" spans="1:16" s="9" customFormat="1" ht="12.75" x14ac:dyDescent="0.2">
      <c r="A242" s="59">
        <v>41435</v>
      </c>
      <c r="B242" s="12" t="s">
        <v>240</v>
      </c>
      <c r="C242" s="12" t="s">
        <v>416</v>
      </c>
      <c r="D242" s="10">
        <v>240</v>
      </c>
      <c r="E242" s="144">
        <v>4300</v>
      </c>
      <c r="F242" s="10" t="s">
        <v>481</v>
      </c>
      <c r="G242" s="20" t="s">
        <v>134</v>
      </c>
      <c r="H242" s="10">
        <v>100912</v>
      </c>
      <c r="I242" s="10">
        <v>8.4</v>
      </c>
      <c r="J242" s="47">
        <v>2.84</v>
      </c>
      <c r="K242" s="20"/>
      <c r="L242" s="20">
        <f t="shared" si="30"/>
        <v>0</v>
      </c>
      <c r="M242" s="114">
        <f t="shared" si="31"/>
        <v>0</v>
      </c>
      <c r="N242" s="185"/>
      <c r="O242" s="13"/>
      <c r="P242" s="13"/>
    </row>
    <row r="243" spans="1:16" s="9" customFormat="1" ht="12.75" x14ac:dyDescent="0.2">
      <c r="A243" s="59">
        <v>572006</v>
      </c>
      <c r="B243" s="12" t="s">
        <v>253</v>
      </c>
      <c r="C243" s="12" t="s">
        <v>429</v>
      </c>
      <c r="D243" s="10">
        <v>384</v>
      </c>
      <c r="E243" s="144">
        <v>8061</v>
      </c>
      <c r="F243" s="10" t="s">
        <v>481</v>
      </c>
      <c r="G243" s="20" t="s">
        <v>134</v>
      </c>
      <c r="H243" s="10">
        <v>100912</v>
      </c>
      <c r="I243" s="10">
        <v>4.5599999999999996</v>
      </c>
      <c r="J243" s="47">
        <v>1.54</v>
      </c>
      <c r="K243" s="20"/>
      <c r="L243" s="20">
        <f t="shared" si="30"/>
        <v>0</v>
      </c>
      <c r="M243" s="114">
        <f t="shared" si="31"/>
        <v>0</v>
      </c>
      <c r="N243" s="185"/>
      <c r="O243" s="13"/>
      <c r="P243" s="13"/>
    </row>
    <row r="244" spans="1:16" s="9" customFormat="1" ht="12.75" x14ac:dyDescent="0.2">
      <c r="A244" s="59">
        <v>572012</v>
      </c>
      <c r="B244" s="12" t="s">
        <v>254</v>
      </c>
      <c r="C244" s="12" t="s">
        <v>429</v>
      </c>
      <c r="D244" s="10">
        <v>384</v>
      </c>
      <c r="E244" s="144">
        <v>8066</v>
      </c>
      <c r="F244" s="10" t="s">
        <v>481</v>
      </c>
      <c r="G244" s="20" t="s">
        <v>134</v>
      </c>
      <c r="H244" s="10">
        <v>100912</v>
      </c>
      <c r="I244" s="10">
        <v>4.58</v>
      </c>
      <c r="J244" s="47">
        <v>1.55</v>
      </c>
      <c r="K244" s="20"/>
      <c r="L244" s="20">
        <f t="shared" si="30"/>
        <v>0</v>
      </c>
      <c r="M244" s="114">
        <f t="shared" si="31"/>
        <v>0</v>
      </c>
      <c r="N244" s="185"/>
      <c r="O244" s="13"/>
      <c r="P244" s="13"/>
    </row>
    <row r="245" spans="1:16" s="9" customFormat="1" ht="12.75" x14ac:dyDescent="0.2">
      <c r="A245" s="59">
        <v>41115</v>
      </c>
      <c r="B245" s="12" t="s">
        <v>239</v>
      </c>
      <c r="C245" s="12" t="s">
        <v>415</v>
      </c>
      <c r="D245" s="10">
        <v>144</v>
      </c>
      <c r="E245" s="144">
        <v>8600</v>
      </c>
      <c r="F245" s="10" t="s">
        <v>481</v>
      </c>
      <c r="G245" s="20" t="s">
        <v>134</v>
      </c>
      <c r="H245" s="10">
        <v>100912</v>
      </c>
      <c r="I245" s="10">
        <v>9.1300000000000008</v>
      </c>
      <c r="J245" s="47">
        <v>3.09</v>
      </c>
      <c r="K245" s="20"/>
      <c r="L245" s="20">
        <f t="shared" si="30"/>
        <v>0</v>
      </c>
      <c r="M245" s="114">
        <f t="shared" si="31"/>
        <v>0</v>
      </c>
      <c r="N245" s="185"/>
      <c r="O245" s="13"/>
      <c r="P245" s="13"/>
    </row>
    <row r="246" spans="1:16" s="9" customFormat="1" ht="12.75" x14ac:dyDescent="0.2">
      <c r="A246" s="59">
        <v>292342</v>
      </c>
      <c r="B246" s="12" t="s">
        <v>242</v>
      </c>
      <c r="C246" s="12" t="s">
        <v>418</v>
      </c>
      <c r="D246" s="10">
        <v>126</v>
      </c>
      <c r="E246" s="144">
        <v>8733</v>
      </c>
      <c r="F246" s="10" t="s">
        <v>481</v>
      </c>
      <c r="G246" s="20" t="s">
        <v>134</v>
      </c>
      <c r="H246" s="10">
        <v>100912</v>
      </c>
      <c r="I246" s="10">
        <v>4.32</v>
      </c>
      <c r="J246" s="47">
        <v>1.46</v>
      </c>
      <c r="K246" s="20"/>
      <c r="L246" s="20">
        <f t="shared" si="30"/>
        <v>0</v>
      </c>
      <c r="M246" s="114">
        <f t="shared" si="31"/>
        <v>0</v>
      </c>
      <c r="N246" s="185"/>
      <c r="O246" s="13"/>
      <c r="P246" s="13"/>
    </row>
    <row r="247" spans="1:16" s="9" customFormat="1" ht="12.75" x14ac:dyDescent="0.2">
      <c r="A247" s="59">
        <v>315282</v>
      </c>
      <c r="B247" s="12" t="s">
        <v>243</v>
      </c>
      <c r="C247" s="12" t="s">
        <v>419</v>
      </c>
      <c r="D247" s="10">
        <v>192</v>
      </c>
      <c r="E247" s="144">
        <v>9718</v>
      </c>
      <c r="F247" s="10" t="s">
        <v>481</v>
      </c>
      <c r="G247" s="20" t="s">
        <v>134</v>
      </c>
      <c r="H247" s="10">
        <v>100912</v>
      </c>
      <c r="I247" s="10">
        <v>14.71</v>
      </c>
      <c r="J247" s="47">
        <v>4.97</v>
      </c>
      <c r="K247" s="20"/>
      <c r="L247" s="20">
        <f t="shared" si="30"/>
        <v>0</v>
      </c>
      <c r="M247" s="114">
        <f t="shared" si="31"/>
        <v>0</v>
      </c>
      <c r="N247" s="185"/>
      <c r="O247" s="13"/>
      <c r="P247" s="13"/>
    </row>
    <row r="248" spans="1:16" s="9" customFormat="1" ht="12.75" x14ac:dyDescent="0.2">
      <c r="A248" s="59">
        <v>392964</v>
      </c>
      <c r="B248" s="12" t="s">
        <v>245</v>
      </c>
      <c r="C248" s="12" t="s">
        <v>421</v>
      </c>
      <c r="D248" s="10">
        <v>288</v>
      </c>
      <c r="E248" s="144">
        <v>10988</v>
      </c>
      <c r="F248" s="10" t="s">
        <v>481</v>
      </c>
      <c r="G248" s="20" t="s">
        <v>134</v>
      </c>
      <c r="H248" s="10">
        <v>100912</v>
      </c>
      <c r="I248" s="10">
        <v>9.94</v>
      </c>
      <c r="J248" s="47">
        <v>3.36</v>
      </c>
      <c r="K248" s="20"/>
      <c r="L248" s="20">
        <f t="shared" si="30"/>
        <v>0</v>
      </c>
      <c r="M248" s="114">
        <f t="shared" si="31"/>
        <v>0</v>
      </c>
      <c r="N248" s="185"/>
      <c r="O248" s="13"/>
      <c r="P248" s="13"/>
    </row>
    <row r="249" spans="1:16" s="9" customFormat="1" ht="12.75" x14ac:dyDescent="0.2">
      <c r="A249" s="59">
        <v>344882</v>
      </c>
      <c r="B249" s="12" t="s">
        <v>244</v>
      </c>
      <c r="C249" s="12" t="s">
        <v>420</v>
      </c>
      <c r="D249" s="10">
        <v>240</v>
      </c>
      <c r="E249" s="144">
        <v>11108</v>
      </c>
      <c r="F249" s="10" t="s">
        <v>481</v>
      </c>
      <c r="G249" s="20" t="s">
        <v>134</v>
      </c>
      <c r="H249" s="10">
        <v>100912</v>
      </c>
      <c r="I249" s="10">
        <v>16.559999999999999</v>
      </c>
      <c r="J249" s="47">
        <v>5.6</v>
      </c>
      <c r="K249" s="20"/>
      <c r="L249" s="20">
        <f t="shared" si="30"/>
        <v>0</v>
      </c>
      <c r="M249" s="114">
        <f t="shared" si="31"/>
        <v>0</v>
      </c>
      <c r="N249" s="185"/>
      <c r="O249" s="13"/>
      <c r="P249" s="13"/>
    </row>
    <row r="250" spans="1:16" s="9" customFormat="1" ht="12.75" x14ac:dyDescent="0.2">
      <c r="A250" s="59">
        <v>430189</v>
      </c>
      <c r="B250" s="12" t="s">
        <v>247</v>
      </c>
      <c r="C250" s="12" t="s">
        <v>423</v>
      </c>
      <c r="D250" s="10">
        <v>160</v>
      </c>
      <c r="E250" s="144">
        <v>13918</v>
      </c>
      <c r="F250" s="10" t="s">
        <v>481</v>
      </c>
      <c r="G250" s="20" t="s">
        <v>134</v>
      </c>
      <c r="H250" s="10">
        <v>100912</v>
      </c>
      <c r="I250" s="10">
        <v>11.56</v>
      </c>
      <c r="J250" s="47">
        <v>3.91</v>
      </c>
      <c r="K250" s="20"/>
      <c r="L250" s="20">
        <f t="shared" si="30"/>
        <v>0</v>
      </c>
      <c r="M250" s="114">
        <f t="shared" si="31"/>
        <v>0</v>
      </c>
      <c r="N250" s="185"/>
      <c r="O250" s="13"/>
      <c r="P250" s="13"/>
    </row>
    <row r="251" spans="1:16" s="9" customFormat="1" ht="12.75" x14ac:dyDescent="0.2">
      <c r="A251" s="68">
        <v>430931</v>
      </c>
      <c r="B251" s="23" t="s">
        <v>268</v>
      </c>
      <c r="C251" s="23" t="s">
        <v>431</v>
      </c>
      <c r="D251" s="20">
        <v>140</v>
      </c>
      <c r="E251" s="151">
        <v>13940</v>
      </c>
      <c r="F251" s="10" t="s">
        <v>481</v>
      </c>
      <c r="G251" s="20" t="s">
        <v>134</v>
      </c>
      <c r="H251" s="20">
        <v>100912</v>
      </c>
      <c r="I251" s="20">
        <v>9.85</v>
      </c>
      <c r="J251" s="48">
        <v>3.33</v>
      </c>
      <c r="K251" s="20"/>
      <c r="L251" s="20">
        <f t="shared" si="30"/>
        <v>0</v>
      </c>
      <c r="M251" s="114">
        <f t="shared" si="31"/>
        <v>0</v>
      </c>
      <c r="N251" s="185"/>
      <c r="O251" s="13"/>
      <c r="P251" s="13"/>
    </row>
    <row r="252" spans="1:16" s="9" customFormat="1" ht="12.75" x14ac:dyDescent="0.2">
      <c r="A252" s="59">
        <v>454035</v>
      </c>
      <c r="B252" s="12" t="s">
        <v>248</v>
      </c>
      <c r="C252" s="12" t="s">
        <v>424</v>
      </c>
      <c r="D252" s="10">
        <v>144</v>
      </c>
      <c r="E252" s="144">
        <v>14006</v>
      </c>
      <c r="F252" s="10" t="s">
        <v>481</v>
      </c>
      <c r="G252" s="20" t="s">
        <v>134</v>
      </c>
      <c r="H252" s="10">
        <v>100912</v>
      </c>
      <c r="I252" s="10">
        <v>10.49</v>
      </c>
      <c r="J252" s="47">
        <v>3.55</v>
      </c>
      <c r="K252" s="20"/>
      <c r="L252" s="20">
        <f t="shared" si="30"/>
        <v>0</v>
      </c>
      <c r="M252" s="114">
        <f t="shared" si="31"/>
        <v>0</v>
      </c>
      <c r="N252" s="185"/>
      <c r="O252" s="13"/>
      <c r="P252" s="13"/>
    </row>
    <row r="253" spans="1:16" s="9" customFormat="1" ht="12.75" x14ac:dyDescent="0.2">
      <c r="A253" s="59">
        <v>430188</v>
      </c>
      <c r="B253" s="12" t="s">
        <v>246</v>
      </c>
      <c r="C253" s="12" t="s">
        <v>422</v>
      </c>
      <c r="D253" s="10">
        <v>192</v>
      </c>
      <c r="E253" s="144">
        <v>14010</v>
      </c>
      <c r="F253" s="10" t="s">
        <v>481</v>
      </c>
      <c r="G253" s="20" t="s">
        <v>134</v>
      </c>
      <c r="H253" s="10">
        <v>100912</v>
      </c>
      <c r="I253" s="10">
        <v>15.01</v>
      </c>
      <c r="J253" s="47">
        <v>5.08</v>
      </c>
      <c r="K253" s="20"/>
      <c r="L253" s="20">
        <f t="shared" si="30"/>
        <v>0</v>
      </c>
      <c r="M253" s="114">
        <f t="shared" si="31"/>
        <v>0</v>
      </c>
      <c r="N253" s="185"/>
      <c r="O253" s="13"/>
      <c r="P253" s="13"/>
    </row>
    <row r="254" spans="1:16" s="9" customFormat="1" ht="12.75" x14ac:dyDescent="0.2">
      <c r="A254" s="59">
        <v>461983</v>
      </c>
      <c r="B254" s="12" t="s">
        <v>249</v>
      </c>
      <c r="C254" s="12" t="s">
        <v>425</v>
      </c>
      <c r="D254" s="10">
        <v>84</v>
      </c>
      <c r="E254" s="144">
        <v>14839</v>
      </c>
      <c r="F254" s="10" t="s">
        <v>481</v>
      </c>
      <c r="G254" s="20" t="s">
        <v>134</v>
      </c>
      <c r="H254" s="10">
        <v>100912</v>
      </c>
      <c r="I254" s="10">
        <v>5.58</v>
      </c>
      <c r="J254" s="47">
        <v>1.89</v>
      </c>
      <c r="K254" s="20"/>
      <c r="L254" s="20">
        <f t="shared" si="30"/>
        <v>0</v>
      </c>
      <c r="M254" s="114">
        <f t="shared" si="31"/>
        <v>0</v>
      </c>
      <c r="N254" s="185"/>
      <c r="O254" s="13"/>
      <c r="P254" s="13"/>
    </row>
    <row r="255" spans="1:16" s="9" customFormat="1" ht="12.75" x14ac:dyDescent="0.2">
      <c r="A255" s="59">
        <v>613083</v>
      </c>
      <c r="B255" s="12" t="s">
        <v>255</v>
      </c>
      <c r="C255" s="12" t="s">
        <v>430</v>
      </c>
      <c r="D255" s="10">
        <v>192</v>
      </c>
      <c r="E255" s="144">
        <v>17279</v>
      </c>
      <c r="F255" s="10" t="s">
        <v>481</v>
      </c>
      <c r="G255" s="20" t="s">
        <v>134</v>
      </c>
      <c r="H255" s="10">
        <v>100912</v>
      </c>
      <c r="I255" s="10">
        <v>6.22</v>
      </c>
      <c r="J255" s="47">
        <v>2.1</v>
      </c>
      <c r="K255" s="20"/>
      <c r="L255" s="20">
        <f t="shared" si="30"/>
        <v>0</v>
      </c>
      <c r="M255" s="114">
        <f t="shared" si="31"/>
        <v>0</v>
      </c>
      <c r="N255" s="185"/>
      <c r="O255" s="13"/>
      <c r="P255" s="13"/>
    </row>
    <row r="256" spans="1:16" s="9" customFormat="1" ht="12.75" x14ac:dyDescent="0.2">
      <c r="A256" s="59">
        <v>155121</v>
      </c>
      <c r="B256" s="12" t="s">
        <v>241</v>
      </c>
      <c r="C256" s="12" t="s">
        <v>417</v>
      </c>
      <c r="D256" s="10">
        <v>120</v>
      </c>
      <c r="E256" s="144">
        <v>18148</v>
      </c>
      <c r="F256" s="10" t="s">
        <v>481</v>
      </c>
      <c r="G256" s="20" t="s">
        <v>134</v>
      </c>
      <c r="H256" s="10">
        <v>100912</v>
      </c>
      <c r="I256" s="10">
        <v>15.69</v>
      </c>
      <c r="J256" s="47">
        <v>5.31</v>
      </c>
      <c r="K256" s="20"/>
      <c r="L256" s="20">
        <f t="shared" si="30"/>
        <v>0</v>
      </c>
      <c r="M256" s="114">
        <f t="shared" si="31"/>
        <v>0</v>
      </c>
      <c r="N256" s="185"/>
      <c r="O256" s="13"/>
      <c r="P256" s="13"/>
    </row>
    <row r="257" spans="1:16" s="38" customFormat="1" ht="12.75" x14ac:dyDescent="0.2">
      <c r="A257" s="59">
        <v>35086</v>
      </c>
      <c r="B257" s="12" t="s">
        <v>238</v>
      </c>
      <c r="C257" s="12" t="s">
        <v>414</v>
      </c>
      <c r="D257" s="10">
        <v>160</v>
      </c>
      <c r="E257" s="144">
        <v>35086</v>
      </c>
      <c r="F257" s="10" t="s">
        <v>481</v>
      </c>
      <c r="G257" s="20" t="s">
        <v>134</v>
      </c>
      <c r="H257" s="10">
        <v>100912</v>
      </c>
      <c r="I257" s="10">
        <v>19.649999999999999</v>
      </c>
      <c r="J257" s="47">
        <v>6.65</v>
      </c>
      <c r="K257" s="20"/>
      <c r="L257" s="20">
        <f t="shared" si="30"/>
        <v>0</v>
      </c>
      <c r="M257" s="114">
        <f t="shared" si="31"/>
        <v>0</v>
      </c>
      <c r="N257" s="185"/>
    </row>
    <row r="258" spans="1:16" s="9" customFormat="1" ht="12.75" x14ac:dyDescent="0.2">
      <c r="A258" s="60">
        <v>526304</v>
      </c>
      <c r="B258" s="16" t="s">
        <v>271</v>
      </c>
      <c r="C258" s="16" t="s">
        <v>444</v>
      </c>
      <c r="D258" s="10">
        <v>150</v>
      </c>
      <c r="E258" s="145">
        <v>577</v>
      </c>
      <c r="F258" s="14" t="s">
        <v>331</v>
      </c>
      <c r="G258" s="14" t="s">
        <v>134</v>
      </c>
      <c r="H258" s="14">
        <v>100912</v>
      </c>
      <c r="I258" s="14">
        <v>11.54</v>
      </c>
      <c r="J258" s="51">
        <v>3.9</v>
      </c>
      <c r="K258" s="20"/>
      <c r="L258" s="20">
        <f t="shared" si="30"/>
        <v>0</v>
      </c>
      <c r="M258" s="114">
        <f t="shared" si="31"/>
        <v>0</v>
      </c>
      <c r="N258" s="185"/>
      <c r="O258" s="13"/>
      <c r="P258" s="13"/>
    </row>
    <row r="259" spans="1:16" s="9" customFormat="1" ht="12.75" x14ac:dyDescent="0.2">
      <c r="A259" s="60">
        <v>36849</v>
      </c>
      <c r="B259" s="16" t="s">
        <v>257</v>
      </c>
      <c r="C259" s="16" t="s">
        <v>433</v>
      </c>
      <c r="D259" s="10">
        <v>24</v>
      </c>
      <c r="E259" s="145">
        <v>3033</v>
      </c>
      <c r="F259" s="14" t="s">
        <v>331</v>
      </c>
      <c r="G259" s="14" t="s">
        <v>134</v>
      </c>
      <c r="H259" s="14">
        <v>100912</v>
      </c>
      <c r="I259" s="14">
        <v>14.45</v>
      </c>
      <c r="J259" s="51">
        <v>4.8899999999999997</v>
      </c>
      <c r="K259" s="20"/>
      <c r="L259" s="20">
        <f t="shared" si="30"/>
        <v>0</v>
      </c>
      <c r="M259" s="114">
        <f t="shared" si="31"/>
        <v>0</v>
      </c>
      <c r="N259" s="185"/>
      <c r="O259" s="13"/>
      <c r="P259" s="13"/>
    </row>
    <row r="260" spans="1:16" s="9" customFormat="1" ht="12.75" x14ac:dyDescent="0.2">
      <c r="A260" s="60">
        <v>30509</v>
      </c>
      <c r="B260" s="16" t="s">
        <v>256</v>
      </c>
      <c r="C260" s="16" t="s">
        <v>432</v>
      </c>
      <c r="D260" s="10">
        <v>120</v>
      </c>
      <c r="E260" s="145">
        <v>3439</v>
      </c>
      <c r="F260" s="14" t="s">
        <v>331</v>
      </c>
      <c r="G260" s="14" t="s">
        <v>134</v>
      </c>
      <c r="H260" s="14">
        <v>100912</v>
      </c>
      <c r="I260" s="14">
        <v>7.5</v>
      </c>
      <c r="J260" s="51">
        <v>2.54</v>
      </c>
      <c r="K260" s="20"/>
      <c r="L260" s="20">
        <f t="shared" si="30"/>
        <v>0</v>
      </c>
      <c r="M260" s="114">
        <f t="shared" si="31"/>
        <v>0</v>
      </c>
      <c r="N260" s="185"/>
      <c r="O260" s="13"/>
      <c r="P260" s="13"/>
    </row>
    <row r="261" spans="1:16" s="9" customFormat="1" ht="12.75" x14ac:dyDescent="0.2">
      <c r="A261" s="60">
        <v>54593</v>
      </c>
      <c r="B261" s="16" t="s">
        <v>262</v>
      </c>
      <c r="C261" s="16" t="s">
        <v>416</v>
      </c>
      <c r="D261" s="10">
        <v>240</v>
      </c>
      <c r="E261" s="145">
        <v>4280</v>
      </c>
      <c r="F261" s="14" t="s">
        <v>331</v>
      </c>
      <c r="G261" s="14" t="s">
        <v>134</v>
      </c>
      <c r="H261" s="14">
        <v>100912</v>
      </c>
      <c r="I261" s="14">
        <v>10.5</v>
      </c>
      <c r="J261" s="51">
        <v>3.55</v>
      </c>
      <c r="K261" s="20"/>
      <c r="L261" s="20">
        <f t="shared" si="30"/>
        <v>0</v>
      </c>
      <c r="M261" s="114">
        <f t="shared" si="31"/>
        <v>0</v>
      </c>
      <c r="N261" s="185"/>
      <c r="O261" s="13"/>
      <c r="P261" s="13"/>
    </row>
    <row r="262" spans="1:16" s="9" customFormat="1" ht="12.75" x14ac:dyDescent="0.2">
      <c r="A262" s="60">
        <v>251818</v>
      </c>
      <c r="B262" s="16" t="s">
        <v>263</v>
      </c>
      <c r="C262" s="16" t="s">
        <v>438</v>
      </c>
      <c r="D262" s="10">
        <v>140</v>
      </c>
      <c r="E262" s="145">
        <v>7816</v>
      </c>
      <c r="F262" s="14" t="s">
        <v>331</v>
      </c>
      <c r="G262" s="14" t="s">
        <v>134</v>
      </c>
      <c r="H262" s="14">
        <v>100912</v>
      </c>
      <c r="I262" s="14">
        <v>5.63</v>
      </c>
      <c r="J262" s="51">
        <v>1.9</v>
      </c>
      <c r="K262" s="20"/>
      <c r="L262" s="20">
        <f t="shared" si="30"/>
        <v>0</v>
      </c>
      <c r="M262" s="114">
        <f t="shared" si="31"/>
        <v>0</v>
      </c>
      <c r="N262" s="185"/>
      <c r="O262" s="13"/>
      <c r="P262" s="13"/>
    </row>
    <row r="263" spans="1:16" s="9" customFormat="1" ht="12.75" x14ac:dyDescent="0.2">
      <c r="A263" s="60">
        <v>577098</v>
      </c>
      <c r="B263" s="16" t="s">
        <v>273</v>
      </c>
      <c r="C263" s="16" t="s">
        <v>428</v>
      </c>
      <c r="D263" s="10">
        <v>120</v>
      </c>
      <c r="E263" s="145">
        <v>8202</v>
      </c>
      <c r="F263" s="14" t="s">
        <v>331</v>
      </c>
      <c r="G263" s="14" t="s">
        <v>134</v>
      </c>
      <c r="H263" s="14">
        <v>100912</v>
      </c>
      <c r="I263" s="14">
        <v>4.47</v>
      </c>
      <c r="J263" s="51">
        <v>1.51</v>
      </c>
      <c r="K263" s="20"/>
      <c r="L263" s="20">
        <f t="shared" si="30"/>
        <v>0</v>
      </c>
      <c r="M263" s="114">
        <f t="shared" si="31"/>
        <v>0</v>
      </c>
      <c r="N263" s="185"/>
      <c r="O263" s="13"/>
      <c r="P263" s="13"/>
    </row>
    <row r="264" spans="1:16" s="9" customFormat="1" ht="12.75" x14ac:dyDescent="0.2">
      <c r="A264" s="60">
        <v>49299</v>
      </c>
      <c r="B264" s="16" t="s">
        <v>260</v>
      </c>
      <c r="C264" s="16" t="s">
        <v>436</v>
      </c>
      <c r="D264" s="10">
        <v>84</v>
      </c>
      <c r="E264" s="145">
        <v>8344</v>
      </c>
      <c r="F264" s="14" t="s">
        <v>331</v>
      </c>
      <c r="G264" s="14" t="s">
        <v>134</v>
      </c>
      <c r="H264" s="14">
        <v>100912</v>
      </c>
      <c r="I264" s="14">
        <v>8.77</v>
      </c>
      <c r="J264" s="51">
        <v>2.97</v>
      </c>
      <c r="K264" s="20"/>
      <c r="L264" s="20">
        <f t="shared" si="30"/>
        <v>0</v>
      </c>
      <c r="M264" s="114">
        <f t="shared" si="31"/>
        <v>0</v>
      </c>
      <c r="N264" s="185"/>
      <c r="O264" s="13"/>
      <c r="P264" s="13"/>
    </row>
    <row r="265" spans="1:16" s="9" customFormat="1" ht="12.75" x14ac:dyDescent="0.2">
      <c r="A265" s="60">
        <v>344850</v>
      </c>
      <c r="B265" s="16" t="s">
        <v>264</v>
      </c>
      <c r="C265" s="16" t="s">
        <v>439</v>
      </c>
      <c r="D265" s="10">
        <v>240</v>
      </c>
      <c r="E265" s="145">
        <v>10204</v>
      </c>
      <c r="F265" s="14" t="s">
        <v>331</v>
      </c>
      <c r="G265" s="14" t="s">
        <v>134</v>
      </c>
      <c r="H265" s="14">
        <v>100912</v>
      </c>
      <c r="I265" s="14">
        <v>8.5399999999999991</v>
      </c>
      <c r="J265" s="51">
        <v>2.89</v>
      </c>
      <c r="K265" s="20"/>
      <c r="L265" s="20">
        <f t="shared" si="30"/>
        <v>0</v>
      </c>
      <c r="M265" s="114">
        <f t="shared" si="31"/>
        <v>0</v>
      </c>
      <c r="N265" s="185"/>
      <c r="O265" s="13"/>
      <c r="P265" s="13"/>
    </row>
    <row r="266" spans="1:16" s="9" customFormat="1" ht="12.75" x14ac:dyDescent="0.2">
      <c r="A266" s="60">
        <v>353039</v>
      </c>
      <c r="B266" s="16" t="s">
        <v>265</v>
      </c>
      <c r="C266" s="16" t="s">
        <v>440</v>
      </c>
      <c r="D266" s="10">
        <v>180</v>
      </c>
      <c r="E266" s="145">
        <v>11782</v>
      </c>
      <c r="F266" s="14" t="s">
        <v>331</v>
      </c>
      <c r="G266" s="14" t="s">
        <v>134</v>
      </c>
      <c r="H266" s="14">
        <v>100912</v>
      </c>
      <c r="I266" s="14">
        <v>13.22</v>
      </c>
      <c r="J266" s="51">
        <v>4.47</v>
      </c>
      <c r="K266" s="20"/>
      <c r="L266" s="20">
        <f t="shared" si="30"/>
        <v>0</v>
      </c>
      <c r="M266" s="114">
        <f t="shared" si="31"/>
        <v>0</v>
      </c>
      <c r="N266" s="185"/>
      <c r="O266" s="13"/>
      <c r="P266" s="13"/>
    </row>
    <row r="267" spans="1:16" s="9" customFormat="1" ht="12.75" x14ac:dyDescent="0.2">
      <c r="A267" s="60">
        <v>389909</v>
      </c>
      <c r="B267" s="16" t="s">
        <v>266</v>
      </c>
      <c r="C267" s="16" t="s">
        <v>441</v>
      </c>
      <c r="D267" s="10">
        <v>250</v>
      </c>
      <c r="E267" s="145">
        <v>12194</v>
      </c>
      <c r="F267" s="14" t="s">
        <v>331</v>
      </c>
      <c r="G267" s="14" t="s">
        <v>134</v>
      </c>
      <c r="H267" s="14">
        <v>100912</v>
      </c>
      <c r="I267" s="14">
        <v>9.2799999999999994</v>
      </c>
      <c r="J267" s="51">
        <v>3.14</v>
      </c>
      <c r="K267" s="20"/>
      <c r="L267" s="20">
        <f t="shared" si="30"/>
        <v>0</v>
      </c>
      <c r="M267" s="114">
        <f t="shared" si="31"/>
        <v>0</v>
      </c>
      <c r="N267" s="185"/>
      <c r="O267" s="13"/>
      <c r="P267" s="13"/>
    </row>
    <row r="268" spans="1:16" s="9" customFormat="1" ht="12.75" x14ac:dyDescent="0.2">
      <c r="A268" s="60">
        <v>431458</v>
      </c>
      <c r="B268" s="16" t="s">
        <v>269</v>
      </c>
      <c r="C268" s="16" t="s">
        <v>442</v>
      </c>
      <c r="D268" s="10">
        <v>182</v>
      </c>
      <c r="E268" s="145">
        <v>13457</v>
      </c>
      <c r="F268" s="14" t="s">
        <v>331</v>
      </c>
      <c r="G268" s="14" t="s">
        <v>134</v>
      </c>
      <c r="H268" s="14">
        <v>100912</v>
      </c>
      <c r="I268" s="14">
        <v>11.67</v>
      </c>
      <c r="J268" s="51">
        <v>3.95</v>
      </c>
      <c r="K268" s="20"/>
      <c r="L268" s="20">
        <f t="shared" si="30"/>
        <v>0</v>
      </c>
      <c r="M268" s="114">
        <f t="shared" si="31"/>
        <v>0</v>
      </c>
      <c r="N268" s="185"/>
      <c r="O268" s="13"/>
      <c r="P268" s="13"/>
    </row>
    <row r="269" spans="1:16" s="9" customFormat="1" ht="12.75" x14ac:dyDescent="0.2">
      <c r="A269" s="60">
        <v>46752</v>
      </c>
      <c r="B269" s="16" t="s">
        <v>259</v>
      </c>
      <c r="C269" s="16" t="s">
        <v>435</v>
      </c>
      <c r="D269" s="10">
        <v>216</v>
      </c>
      <c r="E269" s="145">
        <v>13717</v>
      </c>
      <c r="F269" s="14" t="s">
        <v>331</v>
      </c>
      <c r="G269" s="14" t="s">
        <v>134</v>
      </c>
      <c r="H269" s="14">
        <v>100912</v>
      </c>
      <c r="I269" s="14">
        <v>2.4300000000000002</v>
      </c>
      <c r="J269" s="51">
        <v>0.82</v>
      </c>
      <c r="K269" s="20"/>
      <c r="L269" s="20">
        <f t="shared" si="30"/>
        <v>0</v>
      </c>
      <c r="M269" s="114">
        <f t="shared" si="31"/>
        <v>0</v>
      </c>
      <c r="N269" s="185"/>
      <c r="O269" s="13"/>
      <c r="P269" s="13"/>
    </row>
    <row r="270" spans="1:16" s="9" customFormat="1" ht="12.75" x14ac:dyDescent="0.2">
      <c r="A270" s="60">
        <v>427978</v>
      </c>
      <c r="B270" s="16" t="s">
        <v>267</v>
      </c>
      <c r="C270" s="16" t="s">
        <v>418</v>
      </c>
      <c r="D270" s="10">
        <v>126</v>
      </c>
      <c r="E270" s="145">
        <v>13862</v>
      </c>
      <c r="F270" s="14" t="s">
        <v>331</v>
      </c>
      <c r="G270" s="14" t="s">
        <v>134</v>
      </c>
      <c r="H270" s="14">
        <v>100912</v>
      </c>
      <c r="I270" s="14">
        <v>4.33</v>
      </c>
      <c r="J270" s="51">
        <v>1.46</v>
      </c>
      <c r="K270" s="20"/>
      <c r="L270" s="20">
        <f t="shared" si="30"/>
        <v>0</v>
      </c>
      <c r="M270" s="114">
        <f t="shared" si="31"/>
        <v>0</v>
      </c>
      <c r="N270" s="185"/>
      <c r="O270" s="13"/>
      <c r="P270" s="13"/>
    </row>
    <row r="271" spans="1:16" s="9" customFormat="1" ht="12.75" x14ac:dyDescent="0.2">
      <c r="A271" s="60">
        <v>522064</v>
      </c>
      <c r="B271" s="16" t="s">
        <v>270</v>
      </c>
      <c r="C271" s="16" t="s">
        <v>443</v>
      </c>
      <c r="D271" s="10">
        <v>128</v>
      </c>
      <c r="E271" s="145">
        <v>14007</v>
      </c>
      <c r="F271" s="14" t="s">
        <v>331</v>
      </c>
      <c r="G271" s="14" t="s">
        <v>134</v>
      </c>
      <c r="H271" s="14">
        <v>100912</v>
      </c>
      <c r="I271" s="14">
        <v>9.26</v>
      </c>
      <c r="J271" s="51">
        <v>3.13</v>
      </c>
      <c r="K271" s="20"/>
      <c r="L271" s="20">
        <f t="shared" si="30"/>
        <v>0</v>
      </c>
      <c r="M271" s="114">
        <f t="shared" si="31"/>
        <v>0</v>
      </c>
      <c r="N271" s="185"/>
      <c r="O271" s="13"/>
      <c r="P271" s="13"/>
    </row>
    <row r="272" spans="1:16" s="9" customFormat="1" ht="12.75" x14ac:dyDescent="0.2">
      <c r="A272" s="60">
        <v>612618</v>
      </c>
      <c r="B272" s="16" t="s">
        <v>274</v>
      </c>
      <c r="C272" s="16" t="s">
        <v>446</v>
      </c>
      <c r="D272" s="10">
        <v>250</v>
      </c>
      <c r="E272" s="145">
        <v>16317</v>
      </c>
      <c r="F272" s="14" t="s">
        <v>331</v>
      </c>
      <c r="G272" s="14" t="s">
        <v>134</v>
      </c>
      <c r="H272" s="14">
        <v>100912</v>
      </c>
      <c r="I272" s="14">
        <v>8.5299999999999994</v>
      </c>
      <c r="J272" s="51">
        <v>2.88</v>
      </c>
      <c r="K272" s="20"/>
      <c r="L272" s="20">
        <f t="shared" si="30"/>
        <v>0</v>
      </c>
      <c r="M272" s="114">
        <f t="shared" si="31"/>
        <v>0</v>
      </c>
      <c r="N272" s="185"/>
      <c r="O272" s="13"/>
      <c r="P272" s="13"/>
    </row>
    <row r="273" spans="1:16" s="9" customFormat="1" ht="12.75" x14ac:dyDescent="0.2">
      <c r="A273" s="60">
        <v>51881</v>
      </c>
      <c r="B273" s="16" t="s">
        <v>261</v>
      </c>
      <c r="C273" s="16" t="s">
        <v>437</v>
      </c>
      <c r="D273" s="10">
        <v>96</v>
      </c>
      <c r="E273" s="145">
        <v>16387</v>
      </c>
      <c r="F273" s="14" t="s">
        <v>331</v>
      </c>
      <c r="G273" s="14" t="s">
        <v>134</v>
      </c>
      <c r="H273" s="14">
        <v>100912</v>
      </c>
      <c r="I273" s="14">
        <v>16.68</v>
      </c>
      <c r="J273" s="51">
        <v>5.64</v>
      </c>
      <c r="K273" s="20"/>
      <c r="L273" s="20">
        <f t="shared" si="30"/>
        <v>0</v>
      </c>
      <c r="M273" s="114">
        <f t="shared" si="31"/>
        <v>0</v>
      </c>
      <c r="N273" s="185"/>
      <c r="O273" s="13"/>
      <c r="P273" s="13"/>
    </row>
    <row r="274" spans="1:16" s="9" customFormat="1" ht="12.75" x14ac:dyDescent="0.2">
      <c r="A274" s="60">
        <v>557543</v>
      </c>
      <c r="B274" s="16" t="s">
        <v>272</v>
      </c>
      <c r="C274" s="16" t="s">
        <v>445</v>
      </c>
      <c r="D274" s="10">
        <v>160</v>
      </c>
      <c r="E274" s="145">
        <v>17015</v>
      </c>
      <c r="F274" s="14" t="s">
        <v>331</v>
      </c>
      <c r="G274" s="14" t="s">
        <v>134</v>
      </c>
      <c r="H274" s="14">
        <v>100912</v>
      </c>
      <c r="I274" s="14">
        <v>12.47</v>
      </c>
      <c r="J274" s="51">
        <v>4.22</v>
      </c>
      <c r="K274" s="20"/>
      <c r="L274" s="20">
        <f t="shared" si="30"/>
        <v>0</v>
      </c>
      <c r="M274" s="114">
        <f t="shared" si="31"/>
        <v>0</v>
      </c>
      <c r="N274" s="185"/>
      <c r="O274" s="13"/>
      <c r="P274" s="13"/>
    </row>
    <row r="275" spans="1:16" s="9" customFormat="1" ht="12.75" x14ac:dyDescent="0.2">
      <c r="A275" s="60">
        <v>683193</v>
      </c>
      <c r="B275" s="16" t="s">
        <v>275</v>
      </c>
      <c r="C275" s="16" t="s">
        <v>429</v>
      </c>
      <c r="D275" s="10">
        <v>128</v>
      </c>
      <c r="E275" s="145">
        <v>18510</v>
      </c>
      <c r="F275" s="14" t="s">
        <v>331</v>
      </c>
      <c r="G275" s="14" t="s">
        <v>134</v>
      </c>
      <c r="H275" s="14">
        <v>100912</v>
      </c>
      <c r="I275" s="14">
        <v>3.85</v>
      </c>
      <c r="J275" s="51">
        <v>1.3</v>
      </c>
      <c r="K275" s="20"/>
      <c r="L275" s="20">
        <f t="shared" si="30"/>
        <v>0</v>
      </c>
      <c r="M275" s="114">
        <f t="shared" si="31"/>
        <v>0</v>
      </c>
      <c r="N275" s="185"/>
      <c r="O275" s="13"/>
      <c r="P275" s="13"/>
    </row>
    <row r="276" spans="1:16" s="9" customFormat="1" ht="12.75" x14ac:dyDescent="0.2">
      <c r="A276" s="60">
        <v>42366</v>
      </c>
      <c r="B276" s="16" t="s">
        <v>258</v>
      </c>
      <c r="C276" s="16" t="s">
        <v>434</v>
      </c>
      <c r="D276" s="10">
        <v>120</v>
      </c>
      <c r="E276" s="145">
        <v>19465</v>
      </c>
      <c r="F276" s="14" t="s">
        <v>331</v>
      </c>
      <c r="G276" s="14" t="s">
        <v>134</v>
      </c>
      <c r="H276" s="14">
        <v>100912</v>
      </c>
      <c r="I276" s="14">
        <v>8.34</v>
      </c>
      <c r="J276" s="51">
        <v>2.82</v>
      </c>
      <c r="K276" s="20"/>
      <c r="L276" s="20">
        <f t="shared" si="30"/>
        <v>0</v>
      </c>
      <c r="M276" s="114">
        <f t="shared" si="31"/>
        <v>0</v>
      </c>
      <c r="N276" s="185"/>
      <c r="O276" s="13"/>
      <c r="P276" s="13"/>
    </row>
    <row r="277" spans="1:16" s="9" customFormat="1" ht="13.5" thickBot="1" x14ac:dyDescent="0.25">
      <c r="A277" s="61">
        <v>929567</v>
      </c>
      <c r="B277" s="19" t="s">
        <v>276</v>
      </c>
      <c r="C277" s="19" t="s">
        <v>416</v>
      </c>
      <c r="D277" s="10">
        <v>240</v>
      </c>
      <c r="E277" s="146">
        <v>29104</v>
      </c>
      <c r="F277" s="17" t="s">
        <v>331</v>
      </c>
      <c r="G277" s="17" t="s">
        <v>134</v>
      </c>
      <c r="H277" s="17">
        <v>100912</v>
      </c>
      <c r="I277" s="17">
        <v>10.76</v>
      </c>
      <c r="J277" s="53">
        <v>3.64</v>
      </c>
      <c r="K277" s="20"/>
      <c r="L277" s="20">
        <f t="shared" si="30"/>
        <v>0</v>
      </c>
      <c r="M277" s="114">
        <f t="shared" si="31"/>
        <v>0</v>
      </c>
      <c r="N277" s="185"/>
      <c r="O277" s="13"/>
      <c r="P277" s="13"/>
    </row>
    <row r="278" spans="1:16" s="9" customFormat="1" ht="12.75" x14ac:dyDescent="0.2">
      <c r="A278" s="70"/>
      <c r="B278" s="72"/>
      <c r="C278" s="72"/>
      <c r="D278" s="107"/>
      <c r="E278" s="71"/>
      <c r="F278" s="73"/>
      <c r="G278" s="73"/>
      <c r="H278" s="73"/>
      <c r="I278" s="73"/>
      <c r="J278" s="74"/>
      <c r="K278" s="135"/>
      <c r="L278" s="135"/>
      <c r="M278" s="112"/>
      <c r="N278" s="112"/>
      <c r="O278" s="13"/>
      <c r="P278" s="13"/>
    </row>
    <row r="279" spans="1:16" s="9" customFormat="1" ht="13.5" thickBot="1" x14ac:dyDescent="0.25">
      <c r="A279" s="70"/>
      <c r="B279" s="72"/>
      <c r="C279" s="72"/>
      <c r="D279" s="107"/>
      <c r="E279" s="71"/>
      <c r="F279" s="73"/>
      <c r="G279" s="73"/>
      <c r="H279" s="73"/>
      <c r="I279" s="73"/>
      <c r="J279" s="74"/>
      <c r="K279" s="135"/>
      <c r="L279" s="135"/>
      <c r="M279" s="112"/>
      <c r="N279" s="112"/>
      <c r="O279" s="13"/>
      <c r="P279" s="13"/>
    </row>
    <row r="280" spans="1:16" s="9" customFormat="1" ht="12.75" x14ac:dyDescent="0.2">
      <c r="A280" s="2" t="s">
        <v>277</v>
      </c>
      <c r="B280" s="72"/>
      <c r="C280" s="72"/>
      <c r="D280" s="72"/>
      <c r="E280" s="72"/>
      <c r="F280" s="72"/>
      <c r="G280" s="72"/>
      <c r="H280" s="72"/>
      <c r="I280" s="72"/>
      <c r="J280" s="72"/>
      <c r="K280" s="135"/>
      <c r="L280" s="135"/>
      <c r="M280" s="112"/>
      <c r="N280" s="112"/>
      <c r="O280" s="13"/>
      <c r="P280" s="13"/>
    </row>
    <row r="281" spans="1:16" s="9" customFormat="1" ht="12.75" x14ac:dyDescent="0.2">
      <c r="A281" s="59">
        <v>522319</v>
      </c>
      <c r="B281" s="12" t="s">
        <v>278</v>
      </c>
      <c r="C281" s="12" t="s">
        <v>447</v>
      </c>
      <c r="D281" s="10">
        <v>240</v>
      </c>
      <c r="E281" s="144">
        <v>11003</v>
      </c>
      <c r="F281" s="10" t="s">
        <v>481</v>
      </c>
      <c r="G281" s="20" t="s">
        <v>134</v>
      </c>
      <c r="H281" s="10">
        <v>110244</v>
      </c>
      <c r="I281" s="10">
        <v>7.5</v>
      </c>
      <c r="J281" s="47">
        <v>14.42</v>
      </c>
      <c r="K281" s="20"/>
      <c r="L281" s="20">
        <f t="shared" ref="L281:L286" si="32">+I281*K281</f>
        <v>0</v>
      </c>
      <c r="M281" s="114">
        <f t="shared" ref="M281:M286" si="33">+J281*K281</f>
        <v>0</v>
      </c>
      <c r="N281" s="111">
        <f>SUM(L281:L286)</f>
        <v>0</v>
      </c>
      <c r="O281" s="122">
        <f>SUM(M281:M286)</f>
        <v>0</v>
      </c>
      <c r="P281" s="13"/>
    </row>
    <row r="282" spans="1:16" s="9" customFormat="1" ht="12.75" x14ac:dyDescent="0.2">
      <c r="A282" s="59">
        <v>524041</v>
      </c>
      <c r="B282" s="12" t="s">
        <v>279</v>
      </c>
      <c r="C282" s="12" t="s">
        <v>448</v>
      </c>
      <c r="D282" s="10">
        <v>80</v>
      </c>
      <c r="E282" s="144">
        <v>80550</v>
      </c>
      <c r="F282" s="10" t="s">
        <v>481</v>
      </c>
      <c r="G282" s="20" t="s">
        <v>134</v>
      </c>
      <c r="H282" s="10">
        <v>110244</v>
      </c>
      <c r="I282" s="10">
        <v>10.08</v>
      </c>
      <c r="J282" s="47">
        <v>19.38</v>
      </c>
      <c r="K282" s="20"/>
      <c r="L282" s="20">
        <f t="shared" si="32"/>
        <v>0</v>
      </c>
      <c r="M282" s="114">
        <f t="shared" si="33"/>
        <v>0</v>
      </c>
      <c r="N282" s="185"/>
      <c r="O282" s="13"/>
      <c r="P282" s="13"/>
    </row>
    <row r="283" spans="1:16" s="9" customFormat="1" ht="12.75" x14ac:dyDescent="0.2">
      <c r="A283" s="59">
        <v>749875</v>
      </c>
      <c r="B283" s="12" t="s">
        <v>280</v>
      </c>
      <c r="C283" s="12" t="s">
        <v>332</v>
      </c>
      <c r="D283" s="10">
        <v>240</v>
      </c>
      <c r="E283" s="144">
        <v>11008</v>
      </c>
      <c r="F283" s="10" t="s">
        <v>481</v>
      </c>
      <c r="G283" s="20" t="s">
        <v>134</v>
      </c>
      <c r="H283" s="10">
        <v>110244</v>
      </c>
      <c r="I283" s="10">
        <v>7.5</v>
      </c>
      <c r="J283" s="47">
        <v>14.42</v>
      </c>
      <c r="K283" s="20"/>
      <c r="L283" s="20">
        <f t="shared" si="32"/>
        <v>0</v>
      </c>
      <c r="M283" s="114">
        <f t="shared" si="33"/>
        <v>0</v>
      </c>
      <c r="N283" s="185"/>
      <c r="O283" s="13"/>
      <c r="P283" s="13"/>
    </row>
    <row r="284" spans="1:16" s="9" customFormat="1" ht="12.75" x14ac:dyDescent="0.2">
      <c r="A284" s="60">
        <v>488428</v>
      </c>
      <c r="B284" s="16" t="s">
        <v>281</v>
      </c>
      <c r="C284" s="16" t="s">
        <v>449</v>
      </c>
      <c r="D284" s="10">
        <v>90</v>
      </c>
      <c r="E284" s="145">
        <v>20211</v>
      </c>
      <c r="F284" s="14" t="s">
        <v>331</v>
      </c>
      <c r="G284" s="14" t="s">
        <v>134</v>
      </c>
      <c r="H284" s="14">
        <v>110244</v>
      </c>
      <c r="I284" s="14">
        <v>11.44</v>
      </c>
      <c r="J284" s="51">
        <v>22</v>
      </c>
      <c r="K284" s="20"/>
      <c r="L284" s="20">
        <f t="shared" si="32"/>
        <v>0</v>
      </c>
      <c r="M284" s="114">
        <f t="shared" si="33"/>
        <v>0</v>
      </c>
      <c r="N284" s="185"/>
      <c r="O284" s="13"/>
      <c r="P284" s="13"/>
    </row>
    <row r="285" spans="1:16" s="9" customFormat="1" ht="12.75" x14ac:dyDescent="0.2">
      <c r="A285" s="60">
        <v>522562</v>
      </c>
      <c r="B285" s="16" t="s">
        <v>282</v>
      </c>
      <c r="C285" s="16" t="s">
        <v>448</v>
      </c>
      <c r="D285" s="10">
        <v>80</v>
      </c>
      <c r="E285" s="145">
        <v>80650</v>
      </c>
      <c r="F285" s="14" t="s">
        <v>331</v>
      </c>
      <c r="G285" s="14" t="s">
        <v>134</v>
      </c>
      <c r="H285" s="14">
        <v>110244</v>
      </c>
      <c r="I285" s="14">
        <v>10.08</v>
      </c>
      <c r="J285" s="51">
        <v>19.38</v>
      </c>
      <c r="K285" s="20"/>
      <c r="L285" s="20">
        <f t="shared" si="32"/>
        <v>0</v>
      </c>
      <c r="M285" s="114">
        <f t="shared" si="33"/>
        <v>0</v>
      </c>
      <c r="N285" s="185"/>
      <c r="O285" s="13"/>
      <c r="P285" s="13"/>
    </row>
    <row r="286" spans="1:16" s="9" customFormat="1" ht="12.75" x14ac:dyDescent="0.2">
      <c r="A286" s="60">
        <v>586369</v>
      </c>
      <c r="B286" s="16" t="s">
        <v>283</v>
      </c>
      <c r="C286" s="16" t="s">
        <v>450</v>
      </c>
      <c r="D286" s="10">
        <v>80</v>
      </c>
      <c r="E286" s="145">
        <v>80649</v>
      </c>
      <c r="F286" s="14" t="s">
        <v>331</v>
      </c>
      <c r="G286" s="14" t="s">
        <v>134</v>
      </c>
      <c r="H286" s="14">
        <v>110244</v>
      </c>
      <c r="I286" s="14">
        <v>8.77</v>
      </c>
      <c r="J286" s="51">
        <v>16.87</v>
      </c>
      <c r="K286" s="20"/>
      <c r="L286" s="20">
        <f t="shared" si="32"/>
        <v>0</v>
      </c>
      <c r="M286" s="114">
        <f t="shared" si="33"/>
        <v>0</v>
      </c>
      <c r="N286" s="185"/>
      <c r="O286" s="13"/>
      <c r="P286" s="13"/>
    </row>
    <row r="287" spans="1:16" s="9" customFormat="1" ht="12.75" x14ac:dyDescent="0.2">
      <c r="A287" s="104"/>
      <c r="B287" s="84"/>
      <c r="C287" s="84"/>
      <c r="D287" s="107"/>
      <c r="E287" s="105"/>
      <c r="F287" s="85"/>
      <c r="G287" s="85"/>
      <c r="H287" s="85"/>
      <c r="I287" s="85"/>
      <c r="J287" s="106"/>
      <c r="K287" s="135"/>
      <c r="L287" s="135"/>
      <c r="M287" s="112"/>
      <c r="N287" s="112"/>
      <c r="O287" s="13"/>
      <c r="P287" s="13"/>
    </row>
    <row r="288" spans="1:16" s="9" customFormat="1" ht="13.5" thickBot="1" x14ac:dyDescent="0.25">
      <c r="A288" s="104"/>
      <c r="B288" s="84"/>
      <c r="C288" s="84"/>
      <c r="D288" s="107"/>
      <c r="E288" s="105"/>
      <c r="F288" s="85"/>
      <c r="G288" s="85"/>
      <c r="H288" s="85"/>
      <c r="I288" s="85"/>
      <c r="J288" s="106"/>
      <c r="K288" s="135"/>
      <c r="L288" s="135"/>
      <c r="M288" s="112"/>
      <c r="N288" s="112"/>
      <c r="O288" s="13"/>
      <c r="P288" s="13"/>
    </row>
    <row r="289" spans="1:16" s="9" customFormat="1" ht="12.75" x14ac:dyDescent="0.2">
      <c r="A289" s="2" t="s">
        <v>284</v>
      </c>
      <c r="B289" s="84"/>
      <c r="C289" s="84"/>
      <c r="D289" s="84"/>
      <c r="E289" s="84"/>
      <c r="F289" s="84"/>
      <c r="G289" s="84"/>
      <c r="H289" s="84"/>
      <c r="I289" s="84"/>
      <c r="J289" s="84"/>
      <c r="K289" s="135"/>
      <c r="L289" s="135"/>
      <c r="M289" s="112"/>
      <c r="N289" s="112"/>
      <c r="O289" s="13"/>
      <c r="P289" s="13"/>
    </row>
    <row r="290" spans="1:16" s="9" customFormat="1" ht="12.75" x14ac:dyDescent="0.2">
      <c r="A290" s="59">
        <v>311244</v>
      </c>
      <c r="B290" s="12" t="s">
        <v>51</v>
      </c>
      <c r="C290" s="12" t="s">
        <v>452</v>
      </c>
      <c r="D290" s="10">
        <v>128</v>
      </c>
      <c r="E290" s="144">
        <v>63912</v>
      </c>
      <c r="F290" s="10" t="s">
        <v>481</v>
      </c>
      <c r="G290" s="20" t="s">
        <v>134</v>
      </c>
      <c r="H290" s="10">
        <v>110244</v>
      </c>
      <c r="I290" s="10">
        <v>2.4</v>
      </c>
      <c r="J290" s="47">
        <v>4.62</v>
      </c>
      <c r="K290" s="20"/>
      <c r="L290" s="20">
        <f t="shared" ref="L290:L316" si="34">+I290*K290</f>
        <v>0</v>
      </c>
      <c r="M290" s="114">
        <f t="shared" ref="M290:M316" si="35">+J290*K290</f>
        <v>0</v>
      </c>
      <c r="N290" s="111">
        <f>SUM(L290:L316)</f>
        <v>0</v>
      </c>
      <c r="O290" s="122">
        <f>SUM(M290:M316)</f>
        <v>0</v>
      </c>
      <c r="P290" s="13"/>
    </row>
    <row r="291" spans="1:16" s="9" customFormat="1" ht="12.75" x14ac:dyDescent="0.2">
      <c r="A291" s="59">
        <v>982698</v>
      </c>
      <c r="B291" s="12" t="s">
        <v>292</v>
      </c>
      <c r="C291" s="12" t="s">
        <v>459</v>
      </c>
      <c r="D291" s="10">
        <v>72</v>
      </c>
      <c r="E291" s="144">
        <v>73140</v>
      </c>
      <c r="F291" s="10" t="s">
        <v>481</v>
      </c>
      <c r="G291" s="20" t="s">
        <v>134</v>
      </c>
      <c r="H291" s="10">
        <v>110244</v>
      </c>
      <c r="I291" s="10">
        <v>6.19</v>
      </c>
      <c r="J291" s="47">
        <v>11.9</v>
      </c>
      <c r="K291" s="20"/>
      <c r="L291" s="20">
        <f t="shared" si="34"/>
        <v>0</v>
      </c>
      <c r="M291" s="114">
        <f t="shared" si="35"/>
        <v>0</v>
      </c>
      <c r="N291" s="185"/>
      <c r="O291" s="13"/>
      <c r="P291" s="13"/>
    </row>
    <row r="292" spans="1:16" s="9" customFormat="1" ht="12.75" x14ac:dyDescent="0.2">
      <c r="A292" s="59">
        <v>293457</v>
      </c>
      <c r="B292" s="12" t="s">
        <v>285</v>
      </c>
      <c r="C292" s="12" t="s">
        <v>451</v>
      </c>
      <c r="D292" s="10">
        <v>72</v>
      </c>
      <c r="E292" s="144">
        <v>74795</v>
      </c>
      <c r="F292" s="10" t="s">
        <v>481</v>
      </c>
      <c r="G292" s="20" t="s">
        <v>134</v>
      </c>
      <c r="H292" s="10">
        <v>110244</v>
      </c>
      <c r="I292" s="10">
        <v>4.5</v>
      </c>
      <c r="J292" s="47">
        <v>8.65</v>
      </c>
      <c r="K292" s="20"/>
      <c r="L292" s="20">
        <f t="shared" si="34"/>
        <v>0</v>
      </c>
      <c r="M292" s="114">
        <f t="shared" si="35"/>
        <v>0</v>
      </c>
      <c r="N292" s="185"/>
      <c r="O292" s="13"/>
      <c r="P292" s="13"/>
    </row>
    <row r="293" spans="1:16" s="9" customFormat="1" ht="12.75" x14ac:dyDescent="0.2">
      <c r="A293" s="59">
        <v>349291</v>
      </c>
      <c r="B293" s="12" t="s">
        <v>288</v>
      </c>
      <c r="C293" s="12" t="s">
        <v>455</v>
      </c>
      <c r="D293" s="10">
        <v>60</v>
      </c>
      <c r="E293" s="144">
        <v>78356</v>
      </c>
      <c r="F293" s="10" t="s">
        <v>481</v>
      </c>
      <c r="G293" s="20" t="s">
        <v>134</v>
      </c>
      <c r="H293" s="10">
        <v>110244</v>
      </c>
      <c r="I293" s="10">
        <v>3.1</v>
      </c>
      <c r="J293" s="47">
        <v>5.96</v>
      </c>
      <c r="K293" s="20"/>
      <c r="L293" s="20">
        <f t="shared" si="34"/>
        <v>0</v>
      </c>
      <c r="M293" s="114">
        <f t="shared" si="35"/>
        <v>0</v>
      </c>
      <c r="N293" s="185"/>
      <c r="O293" s="13"/>
      <c r="P293" s="13"/>
    </row>
    <row r="294" spans="1:16" s="9" customFormat="1" ht="12.75" x14ac:dyDescent="0.2">
      <c r="A294" s="59">
        <v>368525</v>
      </c>
      <c r="B294" s="12" t="s">
        <v>289</v>
      </c>
      <c r="C294" s="12" t="s">
        <v>456</v>
      </c>
      <c r="D294" s="10">
        <v>60</v>
      </c>
      <c r="E294" s="144">
        <v>78359</v>
      </c>
      <c r="F294" s="10" t="s">
        <v>481</v>
      </c>
      <c r="G294" s="20" t="s">
        <v>134</v>
      </c>
      <c r="H294" s="10">
        <v>110244</v>
      </c>
      <c r="I294" s="10">
        <v>3.87</v>
      </c>
      <c r="J294" s="47">
        <v>7.44</v>
      </c>
      <c r="K294" s="20"/>
      <c r="L294" s="20">
        <f t="shared" si="34"/>
        <v>0</v>
      </c>
      <c r="M294" s="114">
        <f t="shared" si="35"/>
        <v>0</v>
      </c>
      <c r="N294" s="185"/>
      <c r="O294" s="13"/>
      <c r="P294" s="13"/>
    </row>
    <row r="295" spans="1:16" s="9" customFormat="1" ht="12.75" x14ac:dyDescent="0.2">
      <c r="A295" s="59">
        <v>333678</v>
      </c>
      <c r="B295" s="12" t="s">
        <v>286</v>
      </c>
      <c r="C295" s="12" t="s">
        <v>453</v>
      </c>
      <c r="D295" s="10">
        <v>60</v>
      </c>
      <c r="E295" s="144">
        <v>78368</v>
      </c>
      <c r="F295" s="10" t="s">
        <v>481</v>
      </c>
      <c r="G295" s="20" t="s">
        <v>134</v>
      </c>
      <c r="H295" s="10">
        <v>110244</v>
      </c>
      <c r="I295" s="10">
        <v>5.92</v>
      </c>
      <c r="J295" s="47">
        <v>11.38</v>
      </c>
      <c r="K295" s="20"/>
      <c r="L295" s="20">
        <f t="shared" si="34"/>
        <v>0</v>
      </c>
      <c r="M295" s="114">
        <f t="shared" si="35"/>
        <v>0</v>
      </c>
      <c r="N295" s="185"/>
      <c r="O295" s="13"/>
      <c r="P295" s="13"/>
    </row>
    <row r="296" spans="1:16" s="9" customFormat="1" ht="12.75" x14ac:dyDescent="0.2">
      <c r="A296" s="59">
        <v>406775</v>
      </c>
      <c r="B296" s="12" t="s">
        <v>290</v>
      </c>
      <c r="C296" s="12" t="s">
        <v>457</v>
      </c>
      <c r="D296" s="10">
        <v>72</v>
      </c>
      <c r="E296" s="144">
        <v>78637</v>
      </c>
      <c r="F296" s="10" t="s">
        <v>481</v>
      </c>
      <c r="G296" s="20" t="s">
        <v>134</v>
      </c>
      <c r="H296" s="10">
        <v>110244</v>
      </c>
      <c r="I296" s="10">
        <v>9</v>
      </c>
      <c r="J296" s="47">
        <v>17.309999999999999</v>
      </c>
      <c r="K296" s="20"/>
      <c r="L296" s="20">
        <f t="shared" si="34"/>
        <v>0</v>
      </c>
      <c r="M296" s="114">
        <f t="shared" si="35"/>
        <v>0</v>
      </c>
      <c r="N296" s="185"/>
      <c r="O296" s="13"/>
      <c r="P296" s="13"/>
    </row>
    <row r="297" spans="1:16" s="9" customFormat="1" ht="12.75" x14ac:dyDescent="0.2">
      <c r="A297" s="59">
        <v>869643</v>
      </c>
      <c r="B297" s="12" t="s">
        <v>291</v>
      </c>
      <c r="C297" s="12" t="s">
        <v>458</v>
      </c>
      <c r="D297" s="10">
        <v>96</v>
      </c>
      <c r="E297" s="144">
        <v>78673</v>
      </c>
      <c r="F297" s="10" t="s">
        <v>481</v>
      </c>
      <c r="G297" s="20" t="s">
        <v>134</v>
      </c>
      <c r="H297" s="10">
        <v>110244</v>
      </c>
      <c r="I297" s="10">
        <v>4.5</v>
      </c>
      <c r="J297" s="47">
        <v>8.65</v>
      </c>
      <c r="K297" s="20"/>
      <c r="L297" s="20">
        <f t="shared" si="34"/>
        <v>0</v>
      </c>
      <c r="M297" s="114">
        <f t="shared" si="35"/>
        <v>0</v>
      </c>
      <c r="N297" s="185"/>
      <c r="O297" s="13"/>
      <c r="P297" s="13"/>
    </row>
    <row r="298" spans="1:16" s="9" customFormat="1" ht="12.75" x14ac:dyDescent="0.2">
      <c r="A298" s="59">
        <v>344207</v>
      </c>
      <c r="B298" s="12" t="s">
        <v>287</v>
      </c>
      <c r="C298" s="12" t="s">
        <v>454</v>
      </c>
      <c r="D298" s="10">
        <v>72</v>
      </c>
      <c r="E298" s="144">
        <v>78985</v>
      </c>
      <c r="F298" s="10" t="s">
        <v>481</v>
      </c>
      <c r="G298" s="20" t="s">
        <v>134</v>
      </c>
      <c r="H298" s="10">
        <v>110244</v>
      </c>
      <c r="I298" s="10">
        <v>9</v>
      </c>
      <c r="J298" s="47">
        <v>17.309999999999999</v>
      </c>
      <c r="K298" s="20"/>
      <c r="L298" s="20">
        <f t="shared" si="34"/>
        <v>0</v>
      </c>
      <c r="M298" s="114">
        <f t="shared" si="35"/>
        <v>0</v>
      </c>
      <c r="N298" s="185"/>
      <c r="O298" s="13"/>
      <c r="P298" s="13"/>
    </row>
    <row r="299" spans="1:16" s="9" customFormat="1" ht="12.75" x14ac:dyDescent="0.2">
      <c r="A299" s="60">
        <v>63519</v>
      </c>
      <c r="B299" s="16" t="s">
        <v>294</v>
      </c>
      <c r="C299" s="16" t="s">
        <v>461</v>
      </c>
      <c r="D299" s="10">
        <v>54</v>
      </c>
      <c r="E299" s="145">
        <v>63519</v>
      </c>
      <c r="F299" s="14" t="s">
        <v>331</v>
      </c>
      <c r="G299" s="14" t="s">
        <v>134</v>
      </c>
      <c r="H299" s="14">
        <v>110244</v>
      </c>
      <c r="I299" s="14">
        <v>4.05</v>
      </c>
      <c r="J299" s="51">
        <v>7.79</v>
      </c>
      <c r="K299" s="20"/>
      <c r="L299" s="20">
        <f t="shared" si="34"/>
        <v>0</v>
      </c>
      <c r="M299" s="114">
        <f t="shared" si="35"/>
        <v>0</v>
      </c>
      <c r="N299" s="185"/>
      <c r="O299" s="13"/>
      <c r="P299" s="13"/>
    </row>
    <row r="300" spans="1:16" s="9" customFormat="1" ht="12.75" x14ac:dyDescent="0.2">
      <c r="A300" s="60">
        <v>60762</v>
      </c>
      <c r="B300" s="16" t="s">
        <v>293</v>
      </c>
      <c r="C300" s="16" t="s">
        <v>460</v>
      </c>
      <c r="D300" s="10">
        <v>54</v>
      </c>
      <c r="E300" s="145">
        <v>63520</v>
      </c>
      <c r="F300" s="14" t="s">
        <v>331</v>
      </c>
      <c r="G300" s="14" t="s">
        <v>134</v>
      </c>
      <c r="H300" s="14">
        <v>110244</v>
      </c>
      <c r="I300" s="14">
        <v>3.2</v>
      </c>
      <c r="J300" s="51">
        <v>6.15</v>
      </c>
      <c r="K300" s="20"/>
      <c r="L300" s="20">
        <f t="shared" si="34"/>
        <v>0</v>
      </c>
      <c r="M300" s="114">
        <f t="shared" si="35"/>
        <v>0</v>
      </c>
      <c r="N300" s="185"/>
      <c r="O300" s="13"/>
      <c r="P300" s="13"/>
    </row>
    <row r="301" spans="1:16" s="9" customFormat="1" ht="12.75" x14ac:dyDescent="0.2">
      <c r="A301" s="60">
        <v>926163</v>
      </c>
      <c r="B301" s="16" t="s">
        <v>308</v>
      </c>
      <c r="C301" s="16" t="s">
        <v>471</v>
      </c>
      <c r="D301" s="10">
        <v>24</v>
      </c>
      <c r="E301" s="145">
        <v>63527</v>
      </c>
      <c r="F301" s="14" t="s">
        <v>331</v>
      </c>
      <c r="G301" s="14" t="s">
        <v>134</v>
      </c>
      <c r="H301" s="14">
        <v>110244</v>
      </c>
      <c r="I301" s="14">
        <v>1.42</v>
      </c>
      <c r="J301" s="51">
        <v>2.73</v>
      </c>
      <c r="K301" s="20"/>
      <c r="L301" s="20">
        <f t="shared" si="34"/>
        <v>0</v>
      </c>
      <c r="M301" s="114">
        <f t="shared" si="35"/>
        <v>0</v>
      </c>
      <c r="N301" s="185"/>
      <c r="O301" s="13"/>
      <c r="P301" s="13"/>
    </row>
    <row r="302" spans="1:16" s="9" customFormat="1" ht="12.75" x14ac:dyDescent="0.2">
      <c r="A302" s="60">
        <v>961969</v>
      </c>
      <c r="B302" s="16" t="s">
        <v>309</v>
      </c>
      <c r="C302" s="16" t="s">
        <v>472</v>
      </c>
      <c r="D302" s="10">
        <v>24</v>
      </c>
      <c r="E302" s="145">
        <v>63528</v>
      </c>
      <c r="F302" s="14" t="s">
        <v>331</v>
      </c>
      <c r="G302" s="14" t="s">
        <v>134</v>
      </c>
      <c r="H302" s="14">
        <v>110244</v>
      </c>
      <c r="I302" s="14">
        <v>1.1200000000000001</v>
      </c>
      <c r="J302" s="51">
        <v>2.15</v>
      </c>
      <c r="K302" s="20"/>
      <c r="L302" s="20">
        <f t="shared" si="34"/>
        <v>0</v>
      </c>
      <c r="M302" s="114">
        <f t="shared" si="35"/>
        <v>0</v>
      </c>
      <c r="N302" s="185"/>
      <c r="O302" s="13"/>
      <c r="P302" s="13"/>
    </row>
    <row r="303" spans="1:16" s="9" customFormat="1" ht="12.75" x14ac:dyDescent="0.2">
      <c r="A303" s="60">
        <v>987045</v>
      </c>
      <c r="B303" s="16" t="s">
        <v>310</v>
      </c>
      <c r="C303" s="16" t="s">
        <v>473</v>
      </c>
      <c r="D303" s="10">
        <v>24</v>
      </c>
      <c r="E303" s="145">
        <v>63532</v>
      </c>
      <c r="F303" s="14" t="s">
        <v>331</v>
      </c>
      <c r="G303" s="14" t="s">
        <v>134</v>
      </c>
      <c r="H303" s="14">
        <v>110244</v>
      </c>
      <c r="I303" s="14">
        <v>1.8</v>
      </c>
      <c r="J303" s="51">
        <v>3.46</v>
      </c>
      <c r="K303" s="20"/>
      <c r="L303" s="20">
        <f t="shared" si="34"/>
        <v>0</v>
      </c>
      <c r="M303" s="114">
        <f t="shared" si="35"/>
        <v>0</v>
      </c>
      <c r="N303" s="185"/>
      <c r="O303" s="13"/>
      <c r="P303" s="13"/>
    </row>
    <row r="304" spans="1:16" s="9" customFormat="1" ht="12.75" x14ac:dyDescent="0.2">
      <c r="A304" s="60">
        <v>345765</v>
      </c>
      <c r="B304" s="16" t="s">
        <v>296</v>
      </c>
      <c r="C304" s="16" t="s">
        <v>463</v>
      </c>
      <c r="D304" s="10">
        <v>96</v>
      </c>
      <c r="E304" s="145">
        <v>68521</v>
      </c>
      <c r="F304" s="14" t="s">
        <v>331</v>
      </c>
      <c r="G304" s="14" t="s">
        <v>134</v>
      </c>
      <c r="H304" s="14">
        <v>110244</v>
      </c>
      <c r="I304" s="14">
        <v>12</v>
      </c>
      <c r="J304" s="51">
        <v>23.08</v>
      </c>
      <c r="K304" s="20"/>
      <c r="L304" s="20">
        <f t="shared" si="34"/>
        <v>0</v>
      </c>
      <c r="M304" s="114">
        <f t="shared" si="35"/>
        <v>0</v>
      </c>
      <c r="N304" s="185"/>
      <c r="O304" s="13"/>
      <c r="P304" s="13"/>
    </row>
    <row r="305" spans="1:16" s="9" customFormat="1" ht="12.75" x14ac:dyDescent="0.2">
      <c r="A305" s="60">
        <v>390527</v>
      </c>
      <c r="B305" s="16" t="s">
        <v>303</v>
      </c>
      <c r="C305" s="16" t="s">
        <v>467</v>
      </c>
      <c r="D305" s="10">
        <v>240</v>
      </c>
      <c r="E305" s="145">
        <v>69018</v>
      </c>
      <c r="F305" s="14" t="s">
        <v>331</v>
      </c>
      <c r="G305" s="14" t="s">
        <v>134</v>
      </c>
      <c r="H305" s="14" t="s">
        <v>302</v>
      </c>
      <c r="I305" s="14">
        <v>49.45</v>
      </c>
      <c r="J305" s="51">
        <v>31.07</v>
      </c>
      <c r="K305" s="20"/>
      <c r="L305" s="20">
        <f t="shared" si="34"/>
        <v>0</v>
      </c>
      <c r="M305" s="114">
        <f t="shared" si="35"/>
        <v>0</v>
      </c>
      <c r="N305" s="185"/>
      <c r="O305" s="13"/>
      <c r="P305" s="13"/>
    </row>
    <row r="306" spans="1:16" s="9" customFormat="1" ht="12.75" x14ac:dyDescent="0.2">
      <c r="A306" s="60">
        <v>389613</v>
      </c>
      <c r="B306" s="16" t="s">
        <v>301</v>
      </c>
      <c r="C306" s="16" t="s">
        <v>467</v>
      </c>
      <c r="D306" s="10">
        <v>240</v>
      </c>
      <c r="E306" s="145">
        <v>69020</v>
      </c>
      <c r="F306" s="14" t="s">
        <v>331</v>
      </c>
      <c r="G306" s="14" t="s">
        <v>134</v>
      </c>
      <c r="H306" s="14" t="s">
        <v>302</v>
      </c>
      <c r="I306" s="14">
        <v>37.5</v>
      </c>
      <c r="J306" s="51">
        <v>23.56</v>
      </c>
      <c r="K306" s="20"/>
      <c r="L306" s="20">
        <f t="shared" si="34"/>
        <v>0</v>
      </c>
      <c r="M306" s="114">
        <f t="shared" si="35"/>
        <v>0</v>
      </c>
      <c r="N306" s="185"/>
      <c r="O306" s="13"/>
      <c r="P306" s="13"/>
    </row>
    <row r="307" spans="1:16" s="9" customFormat="1" ht="12.75" x14ac:dyDescent="0.2">
      <c r="A307" s="60">
        <v>361151</v>
      </c>
      <c r="B307" s="16" t="s">
        <v>288</v>
      </c>
      <c r="C307" s="16" t="s">
        <v>465</v>
      </c>
      <c r="D307" s="10">
        <v>60</v>
      </c>
      <c r="E307" s="145">
        <v>72671</v>
      </c>
      <c r="F307" s="14" t="s">
        <v>331</v>
      </c>
      <c r="G307" s="14" t="s">
        <v>134</v>
      </c>
      <c r="H307" s="14">
        <v>110244</v>
      </c>
      <c r="I307" s="14">
        <v>7.5</v>
      </c>
      <c r="J307" s="51">
        <v>14.42</v>
      </c>
      <c r="K307" s="20"/>
      <c r="L307" s="20">
        <f t="shared" si="34"/>
        <v>0</v>
      </c>
      <c r="M307" s="114">
        <f t="shared" si="35"/>
        <v>0</v>
      </c>
      <c r="N307" s="185"/>
      <c r="O307" s="13"/>
      <c r="P307" s="13"/>
    </row>
    <row r="308" spans="1:16" s="9" customFormat="1" ht="12.75" x14ac:dyDescent="0.2">
      <c r="A308" s="60">
        <v>883438</v>
      </c>
      <c r="B308" s="16" t="s">
        <v>306</v>
      </c>
      <c r="C308" s="16" t="s">
        <v>469</v>
      </c>
      <c r="D308" s="10">
        <v>36</v>
      </c>
      <c r="E308" s="145">
        <v>73022</v>
      </c>
      <c r="F308" s="14" t="s">
        <v>331</v>
      </c>
      <c r="G308" s="14" t="s">
        <v>134</v>
      </c>
      <c r="H308" s="14">
        <v>110244</v>
      </c>
      <c r="I308" s="14">
        <v>4.3899999999999997</v>
      </c>
      <c r="J308" s="51">
        <v>8.44</v>
      </c>
      <c r="K308" s="20"/>
      <c r="L308" s="20">
        <f t="shared" si="34"/>
        <v>0</v>
      </c>
      <c r="M308" s="114">
        <f t="shared" si="35"/>
        <v>0</v>
      </c>
      <c r="N308" s="185"/>
      <c r="O308" s="13"/>
      <c r="P308" s="13"/>
    </row>
    <row r="309" spans="1:16" s="9" customFormat="1" ht="12.75" x14ac:dyDescent="0.2">
      <c r="A309" s="60">
        <v>911953</v>
      </c>
      <c r="B309" s="16" t="s">
        <v>307</v>
      </c>
      <c r="C309" s="16" t="s">
        <v>470</v>
      </c>
      <c r="D309" s="10">
        <v>72</v>
      </c>
      <c r="E309" s="145">
        <v>73143</v>
      </c>
      <c r="F309" s="14" t="s">
        <v>331</v>
      </c>
      <c r="G309" s="14" t="s">
        <v>134</v>
      </c>
      <c r="H309" s="14">
        <v>110244</v>
      </c>
      <c r="I309" s="14">
        <v>6.89</v>
      </c>
      <c r="J309" s="51">
        <v>13.25</v>
      </c>
      <c r="K309" s="20"/>
      <c r="L309" s="20">
        <f t="shared" si="34"/>
        <v>0</v>
      </c>
      <c r="M309" s="114">
        <f t="shared" si="35"/>
        <v>0</v>
      </c>
      <c r="N309" s="185"/>
      <c r="O309" s="13"/>
      <c r="P309" s="13"/>
    </row>
    <row r="310" spans="1:16" s="9" customFormat="1" ht="12.75" x14ac:dyDescent="0.2">
      <c r="A310" s="60">
        <v>349370</v>
      </c>
      <c r="B310" s="16" t="s">
        <v>299</v>
      </c>
      <c r="C310" s="16" t="s">
        <v>458</v>
      </c>
      <c r="D310" s="10">
        <v>96</v>
      </c>
      <c r="E310" s="145">
        <v>73158</v>
      </c>
      <c r="F310" s="14" t="s">
        <v>331</v>
      </c>
      <c r="G310" s="14" t="s">
        <v>134</v>
      </c>
      <c r="H310" s="14">
        <v>110244</v>
      </c>
      <c r="I310" s="14">
        <v>4.5</v>
      </c>
      <c r="J310" s="51">
        <v>8.65</v>
      </c>
      <c r="K310" s="20"/>
      <c r="L310" s="20">
        <f t="shared" si="34"/>
        <v>0</v>
      </c>
      <c r="M310" s="114">
        <f t="shared" si="35"/>
        <v>0</v>
      </c>
      <c r="N310" s="185"/>
      <c r="O310" s="13"/>
      <c r="P310" s="13"/>
    </row>
    <row r="311" spans="1:16" s="9" customFormat="1" ht="12.75" x14ac:dyDescent="0.2">
      <c r="A311" s="60">
        <v>389000</v>
      </c>
      <c r="B311" s="16" t="s">
        <v>300</v>
      </c>
      <c r="C311" s="16" t="s">
        <v>466</v>
      </c>
      <c r="D311" s="10">
        <v>128</v>
      </c>
      <c r="E311" s="145">
        <v>78352</v>
      </c>
      <c r="F311" s="14" t="s">
        <v>331</v>
      </c>
      <c r="G311" s="14" t="s">
        <v>134</v>
      </c>
      <c r="H311" s="14">
        <v>110244</v>
      </c>
      <c r="I311" s="14">
        <v>2.2400000000000002</v>
      </c>
      <c r="J311" s="51">
        <v>4.3099999999999996</v>
      </c>
      <c r="K311" s="20"/>
      <c r="L311" s="20">
        <f t="shared" si="34"/>
        <v>0</v>
      </c>
      <c r="M311" s="114">
        <f t="shared" si="35"/>
        <v>0</v>
      </c>
      <c r="N311" s="185"/>
      <c r="O311" s="13"/>
      <c r="P311" s="13"/>
    </row>
    <row r="312" spans="1:16" s="9" customFormat="1" ht="12.75" x14ac:dyDescent="0.2">
      <c r="A312" s="60">
        <v>346301</v>
      </c>
      <c r="B312" s="16" t="s">
        <v>297</v>
      </c>
      <c r="C312" s="16" t="s">
        <v>464</v>
      </c>
      <c r="D312" s="10">
        <v>128</v>
      </c>
      <c r="E312" s="145">
        <v>78353</v>
      </c>
      <c r="F312" s="14" t="s">
        <v>331</v>
      </c>
      <c r="G312" s="14" t="s">
        <v>134</v>
      </c>
      <c r="H312" s="14">
        <v>110244</v>
      </c>
      <c r="I312" s="14">
        <v>4.96</v>
      </c>
      <c r="J312" s="51">
        <v>9.5399999999999991</v>
      </c>
      <c r="K312" s="20"/>
      <c r="L312" s="20">
        <f t="shared" si="34"/>
        <v>0</v>
      </c>
      <c r="M312" s="114">
        <f t="shared" si="35"/>
        <v>0</v>
      </c>
      <c r="N312" s="185"/>
      <c r="O312" s="13"/>
      <c r="P312" s="13"/>
    </row>
    <row r="313" spans="1:16" s="9" customFormat="1" ht="12.75" x14ac:dyDescent="0.2">
      <c r="A313" s="60">
        <v>321378</v>
      </c>
      <c r="B313" s="16" t="s">
        <v>295</v>
      </c>
      <c r="C313" s="16" t="s">
        <v>462</v>
      </c>
      <c r="D313" s="10">
        <v>72</v>
      </c>
      <c r="E313" s="145">
        <v>78366</v>
      </c>
      <c r="F313" s="14" t="s">
        <v>331</v>
      </c>
      <c r="G313" s="14" t="s">
        <v>134</v>
      </c>
      <c r="H313" s="14">
        <v>110244</v>
      </c>
      <c r="I313" s="14">
        <v>7.06</v>
      </c>
      <c r="J313" s="51">
        <v>13.58</v>
      </c>
      <c r="K313" s="20"/>
      <c r="L313" s="20">
        <f t="shared" si="34"/>
        <v>0</v>
      </c>
      <c r="M313" s="114">
        <f t="shared" si="35"/>
        <v>0</v>
      </c>
      <c r="N313" s="185"/>
      <c r="O313" s="13"/>
      <c r="P313" s="13"/>
    </row>
    <row r="314" spans="1:16" s="9" customFormat="1" ht="12.75" x14ac:dyDescent="0.2">
      <c r="A314" s="60">
        <v>348594</v>
      </c>
      <c r="B314" s="16" t="s">
        <v>298</v>
      </c>
      <c r="C314" s="16" t="s">
        <v>453</v>
      </c>
      <c r="D314" s="10">
        <v>60</v>
      </c>
      <c r="E314" s="145">
        <v>78369</v>
      </c>
      <c r="F314" s="14" t="s">
        <v>331</v>
      </c>
      <c r="G314" s="14" t="s">
        <v>134</v>
      </c>
      <c r="H314" s="14">
        <v>110244</v>
      </c>
      <c r="I314" s="14">
        <v>4.8</v>
      </c>
      <c r="J314" s="51">
        <v>9.23</v>
      </c>
      <c r="K314" s="20"/>
      <c r="L314" s="20">
        <f t="shared" si="34"/>
        <v>0</v>
      </c>
      <c r="M314" s="114">
        <f t="shared" si="35"/>
        <v>0</v>
      </c>
      <c r="N314" s="185"/>
      <c r="O314" s="13"/>
      <c r="P314" s="13"/>
    </row>
    <row r="315" spans="1:16" s="9" customFormat="1" ht="12.75" x14ac:dyDescent="0.2">
      <c r="A315" s="60">
        <v>522411</v>
      </c>
      <c r="B315" s="16" t="s">
        <v>304</v>
      </c>
      <c r="C315" s="16" t="s">
        <v>457</v>
      </c>
      <c r="D315" s="10">
        <v>72</v>
      </c>
      <c r="E315" s="145">
        <v>78639</v>
      </c>
      <c r="F315" s="14" t="s">
        <v>331</v>
      </c>
      <c r="G315" s="14" t="s">
        <v>134</v>
      </c>
      <c r="H315" s="14">
        <v>110244</v>
      </c>
      <c r="I315" s="14">
        <v>7.59</v>
      </c>
      <c r="J315" s="51">
        <v>14.6</v>
      </c>
      <c r="K315" s="20"/>
      <c r="L315" s="20">
        <f t="shared" si="34"/>
        <v>0</v>
      </c>
      <c r="M315" s="114">
        <f t="shared" si="35"/>
        <v>0</v>
      </c>
      <c r="N315" s="185"/>
      <c r="O315" s="13"/>
      <c r="P315" s="13"/>
    </row>
    <row r="316" spans="1:16" s="9" customFormat="1" ht="13.5" thickBot="1" x14ac:dyDescent="0.25">
      <c r="A316" s="61">
        <v>869644</v>
      </c>
      <c r="B316" s="19" t="s">
        <v>305</v>
      </c>
      <c r="C316" s="19" t="s">
        <v>468</v>
      </c>
      <c r="D316" s="10">
        <v>96</v>
      </c>
      <c r="E316" s="146">
        <v>78674</v>
      </c>
      <c r="F316" s="17" t="s">
        <v>331</v>
      </c>
      <c r="G316" s="17" t="s">
        <v>134</v>
      </c>
      <c r="H316" s="17">
        <v>110244</v>
      </c>
      <c r="I316" s="17">
        <v>3.33</v>
      </c>
      <c r="J316" s="53">
        <v>6.4</v>
      </c>
      <c r="K316" s="20"/>
      <c r="L316" s="20">
        <f t="shared" si="34"/>
        <v>0</v>
      </c>
      <c r="M316" s="114">
        <f t="shared" si="35"/>
        <v>0</v>
      </c>
      <c r="N316" s="185"/>
      <c r="O316" s="13"/>
      <c r="P316" s="13"/>
    </row>
    <row r="317" spans="1:16" s="9" customFormat="1" ht="12.75" x14ac:dyDescent="0.2">
      <c r="A317" s="70"/>
      <c r="B317" s="72"/>
      <c r="C317" s="72"/>
      <c r="D317" s="107"/>
      <c r="E317" s="71"/>
      <c r="F317" s="73"/>
      <c r="G317" s="73"/>
      <c r="H317" s="73"/>
      <c r="I317" s="73"/>
      <c r="J317" s="74"/>
      <c r="K317" s="135"/>
      <c r="L317" s="135"/>
      <c r="M317" s="112"/>
      <c r="N317" s="112"/>
      <c r="O317" s="13"/>
      <c r="P317" s="13"/>
    </row>
    <row r="318" spans="1:16" s="9" customFormat="1" ht="13.5" thickBot="1" x14ac:dyDescent="0.25">
      <c r="A318" s="70"/>
      <c r="B318" s="72"/>
      <c r="C318" s="72"/>
      <c r="D318" s="107"/>
      <c r="E318" s="71"/>
      <c r="F318" s="73"/>
      <c r="G318" s="73"/>
      <c r="H318" s="73"/>
      <c r="I318" s="73"/>
      <c r="J318" s="74"/>
      <c r="K318" s="135"/>
      <c r="L318" s="135"/>
      <c r="M318" s="112"/>
      <c r="N318" s="112"/>
      <c r="O318" s="13"/>
      <c r="P318" s="13"/>
    </row>
    <row r="319" spans="1:16" s="9" customFormat="1" ht="13.5" thickBot="1" x14ac:dyDescent="0.25">
      <c r="A319" s="2" t="s">
        <v>311</v>
      </c>
      <c r="B319" s="19"/>
      <c r="C319" s="19"/>
      <c r="D319" s="147"/>
      <c r="E319" s="19"/>
      <c r="F319" s="19"/>
      <c r="G319" s="19"/>
      <c r="H319" s="19"/>
      <c r="I319" s="19"/>
      <c r="J319" s="19"/>
      <c r="K319" s="135"/>
      <c r="L319" s="135"/>
      <c r="M319" s="112"/>
      <c r="N319" s="112"/>
      <c r="O319" s="13"/>
      <c r="P319" s="13"/>
    </row>
    <row r="320" spans="1:16" s="9" customFormat="1" ht="12.75" x14ac:dyDescent="0.2">
      <c r="A320" s="59">
        <v>105771</v>
      </c>
      <c r="B320" s="12" t="s">
        <v>313</v>
      </c>
      <c r="C320" s="12" t="s">
        <v>474</v>
      </c>
      <c r="D320" s="10">
        <v>130</v>
      </c>
      <c r="E320" s="144" t="s">
        <v>312</v>
      </c>
      <c r="F320" s="10" t="s">
        <v>481</v>
      </c>
      <c r="G320" s="20" t="s">
        <v>134</v>
      </c>
      <c r="H320" s="10">
        <v>110242</v>
      </c>
      <c r="I320" s="10">
        <v>10.26</v>
      </c>
      <c r="J320" s="47">
        <v>19.98</v>
      </c>
      <c r="K320" s="20"/>
      <c r="L320" s="20">
        <f t="shared" ref="L320:L328" si="36">+I320*K320</f>
        <v>0</v>
      </c>
      <c r="M320" s="114">
        <f t="shared" ref="M320:M328" si="37">+J320*K320</f>
        <v>0</v>
      </c>
      <c r="N320" s="111">
        <f>SUM(L320:L328)</f>
        <v>0</v>
      </c>
      <c r="O320" s="122">
        <f>SUM(M320:M328)</f>
        <v>0</v>
      </c>
      <c r="P320" s="13"/>
    </row>
    <row r="321" spans="1:16" s="9" customFormat="1" ht="12.75" x14ac:dyDescent="0.2">
      <c r="A321" s="59">
        <v>504097</v>
      </c>
      <c r="B321" s="12" t="s">
        <v>314</v>
      </c>
      <c r="C321" s="12" t="s">
        <v>475</v>
      </c>
      <c r="D321" s="10">
        <v>96</v>
      </c>
      <c r="E321" s="144">
        <v>52222</v>
      </c>
      <c r="F321" s="10" t="s">
        <v>481</v>
      </c>
      <c r="G321" s="20" t="s">
        <v>134</v>
      </c>
      <c r="H321" s="10">
        <v>110242</v>
      </c>
      <c r="I321" s="10">
        <v>8.4700000000000006</v>
      </c>
      <c r="J321" s="47">
        <v>16.5</v>
      </c>
      <c r="K321" s="20"/>
      <c r="L321" s="20">
        <f t="shared" si="36"/>
        <v>0</v>
      </c>
      <c r="M321" s="114">
        <f t="shared" si="37"/>
        <v>0</v>
      </c>
      <c r="N321" s="185"/>
      <c r="O321" s="13"/>
      <c r="P321" s="13"/>
    </row>
    <row r="322" spans="1:16" s="9" customFormat="1" ht="12.75" x14ac:dyDescent="0.2">
      <c r="A322" s="59">
        <v>590357</v>
      </c>
      <c r="B322" s="12" t="s">
        <v>316</v>
      </c>
      <c r="C322" s="12" t="s">
        <v>476</v>
      </c>
      <c r="D322" s="10">
        <v>110</v>
      </c>
      <c r="E322" s="144" t="s">
        <v>315</v>
      </c>
      <c r="F322" s="10" t="s">
        <v>481</v>
      </c>
      <c r="G322" s="20" t="s">
        <v>134</v>
      </c>
      <c r="H322" s="10">
        <v>110242</v>
      </c>
      <c r="I322" s="10">
        <v>11.28</v>
      </c>
      <c r="J322" s="47">
        <v>21.97</v>
      </c>
      <c r="K322" s="20"/>
      <c r="L322" s="20">
        <f t="shared" si="36"/>
        <v>0</v>
      </c>
      <c r="M322" s="114">
        <f t="shared" si="37"/>
        <v>0</v>
      </c>
      <c r="N322" s="185"/>
      <c r="O322" s="13"/>
      <c r="P322" s="13"/>
    </row>
    <row r="323" spans="1:16" s="9" customFormat="1" ht="12.75" x14ac:dyDescent="0.2">
      <c r="A323" s="59">
        <v>635201</v>
      </c>
      <c r="B323" s="12" t="s">
        <v>317</v>
      </c>
      <c r="C323" s="12" t="s">
        <v>347</v>
      </c>
      <c r="D323" s="10">
        <v>96</v>
      </c>
      <c r="E323" s="144">
        <v>53206</v>
      </c>
      <c r="F323" s="10" t="s">
        <v>481</v>
      </c>
      <c r="G323" s="20" t="s">
        <v>134</v>
      </c>
      <c r="H323" s="10">
        <v>110242</v>
      </c>
      <c r="I323" s="10">
        <v>12</v>
      </c>
      <c r="J323" s="47">
        <v>23.37</v>
      </c>
      <c r="K323" s="20"/>
      <c r="L323" s="20">
        <f t="shared" si="36"/>
        <v>0</v>
      </c>
      <c r="M323" s="114">
        <f t="shared" si="37"/>
        <v>0</v>
      </c>
      <c r="N323" s="185"/>
      <c r="O323" s="13"/>
      <c r="P323" s="13"/>
    </row>
    <row r="324" spans="1:16" s="38" customFormat="1" ht="12.75" x14ac:dyDescent="0.2">
      <c r="A324" s="68">
        <v>803050</v>
      </c>
      <c r="B324" s="23" t="s">
        <v>323</v>
      </c>
      <c r="C324" s="23" t="s">
        <v>477</v>
      </c>
      <c r="D324" s="20">
        <v>221</v>
      </c>
      <c r="E324" s="151" t="s">
        <v>322</v>
      </c>
      <c r="F324" s="10" t="s">
        <v>481</v>
      </c>
      <c r="G324" s="20" t="s">
        <v>134</v>
      </c>
      <c r="H324" s="20">
        <v>110242</v>
      </c>
      <c r="I324" s="20">
        <v>5.22</v>
      </c>
      <c r="J324" s="48">
        <v>10.17</v>
      </c>
      <c r="K324" s="20"/>
      <c r="L324" s="20">
        <f t="shared" si="36"/>
        <v>0</v>
      </c>
      <c r="M324" s="114">
        <f t="shared" si="37"/>
        <v>0</v>
      </c>
      <c r="N324" s="185"/>
    </row>
    <row r="325" spans="1:16" s="38" customFormat="1" ht="12.75" x14ac:dyDescent="0.2">
      <c r="A325" s="68">
        <v>812311</v>
      </c>
      <c r="B325" s="23" t="s">
        <v>324</v>
      </c>
      <c r="C325" s="23" t="s">
        <v>477</v>
      </c>
      <c r="D325" s="20">
        <v>151</v>
      </c>
      <c r="E325" s="151">
        <v>41837</v>
      </c>
      <c r="F325" s="10" t="s">
        <v>481</v>
      </c>
      <c r="G325" s="20" t="s">
        <v>134</v>
      </c>
      <c r="H325" s="20">
        <v>110242</v>
      </c>
      <c r="I325" s="20">
        <v>3.65</v>
      </c>
      <c r="J325" s="48">
        <v>7.11</v>
      </c>
      <c r="K325" s="20"/>
      <c r="L325" s="20">
        <f t="shared" si="36"/>
        <v>0</v>
      </c>
      <c r="M325" s="114">
        <f t="shared" si="37"/>
        <v>0</v>
      </c>
      <c r="N325" s="185"/>
    </row>
    <row r="326" spans="1:16" s="9" customFormat="1" ht="12.75" x14ac:dyDescent="0.2">
      <c r="A326" s="60">
        <v>450948</v>
      </c>
      <c r="B326" s="16" t="s">
        <v>318</v>
      </c>
      <c r="C326" s="16" t="s">
        <v>478</v>
      </c>
      <c r="D326" s="10">
        <v>90</v>
      </c>
      <c r="E326" s="145">
        <v>62002</v>
      </c>
      <c r="F326" s="14" t="s">
        <v>331</v>
      </c>
      <c r="G326" s="14" t="s">
        <v>134</v>
      </c>
      <c r="H326" s="14">
        <v>110242</v>
      </c>
      <c r="I326" s="14">
        <v>5.63</v>
      </c>
      <c r="J326" s="51">
        <v>10.96</v>
      </c>
      <c r="K326" s="20"/>
      <c r="L326" s="20">
        <f t="shared" si="36"/>
        <v>0</v>
      </c>
      <c r="M326" s="114">
        <f t="shared" si="37"/>
        <v>0</v>
      </c>
      <c r="N326" s="185"/>
      <c r="O326" s="13"/>
      <c r="P326" s="13"/>
    </row>
    <row r="327" spans="1:16" s="9" customFormat="1" ht="12.75" x14ac:dyDescent="0.2">
      <c r="A327" s="60">
        <v>622083</v>
      </c>
      <c r="B327" s="16" t="s">
        <v>319</v>
      </c>
      <c r="C327" s="16" t="s">
        <v>375</v>
      </c>
      <c r="D327" s="10">
        <v>144</v>
      </c>
      <c r="E327" s="145">
        <v>62001</v>
      </c>
      <c r="F327" s="14" t="s">
        <v>331</v>
      </c>
      <c r="G327" s="14" t="s">
        <v>134</v>
      </c>
      <c r="H327" s="14">
        <v>110242</v>
      </c>
      <c r="I327" s="14">
        <v>7.2</v>
      </c>
      <c r="J327" s="51">
        <v>14.02</v>
      </c>
      <c r="K327" s="20"/>
      <c r="L327" s="20">
        <f t="shared" si="36"/>
        <v>0</v>
      </c>
      <c r="M327" s="114">
        <f t="shared" si="37"/>
        <v>0</v>
      </c>
      <c r="N327" s="185"/>
      <c r="O327" s="13"/>
      <c r="P327" s="13"/>
    </row>
    <row r="328" spans="1:16" s="9" customFormat="1" ht="13.5" thickBot="1" x14ac:dyDescent="0.25">
      <c r="A328" s="61">
        <v>774225</v>
      </c>
      <c r="B328" s="19" t="s">
        <v>321</v>
      </c>
      <c r="C328" s="19" t="s">
        <v>479</v>
      </c>
      <c r="D328" s="10">
        <v>110</v>
      </c>
      <c r="E328" s="146" t="s">
        <v>320</v>
      </c>
      <c r="F328" s="17" t="s">
        <v>331</v>
      </c>
      <c r="G328" s="17" t="s">
        <v>134</v>
      </c>
      <c r="H328" s="17">
        <v>110242</v>
      </c>
      <c r="I328" s="17">
        <v>6.55</v>
      </c>
      <c r="J328" s="53">
        <v>12.76</v>
      </c>
      <c r="K328" s="20"/>
      <c r="L328" s="20">
        <f t="shared" si="36"/>
        <v>0</v>
      </c>
      <c r="M328" s="114">
        <f t="shared" si="37"/>
        <v>0</v>
      </c>
      <c r="N328" s="185"/>
      <c r="O328" s="13"/>
      <c r="P328" s="13"/>
    </row>
    <row r="329" spans="1:16" s="9" customFormat="1" ht="12.75" x14ac:dyDescent="0.2">
      <c r="A329" s="60"/>
      <c r="B329" s="16"/>
      <c r="C329" s="16"/>
      <c r="D329" s="107"/>
      <c r="E329" s="50"/>
      <c r="F329" s="14"/>
      <c r="G329" s="14"/>
      <c r="H329" s="14"/>
      <c r="I329" s="14"/>
      <c r="J329" s="51"/>
      <c r="K329" s="135"/>
      <c r="L329" s="135"/>
      <c r="M329" s="112"/>
      <c r="N329" s="112"/>
      <c r="O329" s="13"/>
      <c r="P329" s="13"/>
    </row>
    <row r="330" spans="1:16" s="9" customFormat="1" ht="13.5" thickBot="1" x14ac:dyDescent="0.25">
      <c r="A330" s="61"/>
      <c r="B330" s="19"/>
      <c r="C330" s="19"/>
      <c r="D330" s="107"/>
      <c r="E330" s="52"/>
      <c r="F330" s="17"/>
      <c r="G330" s="17"/>
      <c r="H330" s="17"/>
      <c r="I330" s="17"/>
      <c r="J330" s="53"/>
      <c r="K330" s="135"/>
      <c r="L330" s="135"/>
      <c r="M330" s="112"/>
      <c r="N330" s="112"/>
      <c r="O330" s="13"/>
      <c r="P330" s="13"/>
    </row>
    <row r="331" spans="1:16" s="9" customFormat="1" ht="13.5" thickBot="1" x14ac:dyDescent="0.25">
      <c r="A331" s="2" t="s">
        <v>325</v>
      </c>
      <c r="B331" s="19"/>
      <c r="C331" s="19"/>
      <c r="D331" s="147"/>
      <c r="E331" s="19"/>
      <c r="F331" s="19"/>
      <c r="G331" s="19"/>
      <c r="H331" s="19"/>
      <c r="I331" s="19"/>
      <c r="J331" s="19"/>
      <c r="K331" s="135"/>
      <c r="L331" s="135"/>
      <c r="M331" s="112"/>
      <c r="N331" s="112"/>
      <c r="O331" s="13"/>
      <c r="P331" s="13"/>
    </row>
    <row r="332" spans="1:16" s="38" customFormat="1" ht="12.75" x14ac:dyDescent="0.2">
      <c r="A332" s="68">
        <v>470133</v>
      </c>
      <c r="B332" s="23" t="s">
        <v>327</v>
      </c>
      <c r="C332" s="23" t="s">
        <v>386</v>
      </c>
      <c r="D332" s="20">
        <v>192</v>
      </c>
      <c r="E332" s="151" t="s">
        <v>326</v>
      </c>
      <c r="F332" s="10" t="s">
        <v>481</v>
      </c>
      <c r="G332" s="20" t="s">
        <v>134</v>
      </c>
      <c r="H332" s="20" t="s">
        <v>302</v>
      </c>
      <c r="I332" s="20">
        <v>38.049999999999997</v>
      </c>
      <c r="J332" s="48">
        <v>23.91</v>
      </c>
      <c r="K332" s="20"/>
      <c r="L332" s="20">
        <f t="shared" ref="L332:L333" si="38">+I332*K332</f>
        <v>0</v>
      </c>
      <c r="M332" s="114">
        <f t="shared" ref="M332:M333" si="39">+J332*K332</f>
        <v>0</v>
      </c>
      <c r="N332" s="114">
        <f>+L332+L333</f>
        <v>0</v>
      </c>
      <c r="O332" s="137">
        <f>+M332+M333</f>
        <v>0</v>
      </c>
    </row>
    <row r="333" spans="1:16" s="38" customFormat="1" ht="13.5" thickBot="1" x14ac:dyDescent="0.25">
      <c r="A333" s="69">
        <v>435353</v>
      </c>
      <c r="B333" s="39" t="s">
        <v>329</v>
      </c>
      <c r="C333" s="39" t="s">
        <v>386</v>
      </c>
      <c r="D333" s="20">
        <v>192</v>
      </c>
      <c r="E333" s="152" t="s">
        <v>328</v>
      </c>
      <c r="F333" s="24" t="s">
        <v>481</v>
      </c>
      <c r="G333" s="35" t="s">
        <v>134</v>
      </c>
      <c r="H333" s="35" t="s">
        <v>302</v>
      </c>
      <c r="I333" s="35">
        <v>38.049999999999997</v>
      </c>
      <c r="J333" s="49">
        <v>23.91</v>
      </c>
      <c r="K333" s="20"/>
      <c r="L333" s="20">
        <f t="shared" si="38"/>
        <v>0</v>
      </c>
      <c r="M333" s="114">
        <f t="shared" si="39"/>
        <v>0</v>
      </c>
      <c r="N333" s="185"/>
    </row>
    <row r="334" spans="1:16" s="9" customFormat="1" ht="12.75" x14ac:dyDescent="0.2">
      <c r="D334" s="107"/>
      <c r="K334" s="135"/>
      <c r="L334" s="135" t="s">
        <v>330</v>
      </c>
      <c r="M334" s="112" t="s">
        <v>330</v>
      </c>
      <c r="N334" s="112"/>
      <c r="O334" s="13" t="s">
        <v>330</v>
      </c>
      <c r="P334" s="13" t="s">
        <v>330</v>
      </c>
    </row>
    <row r="335" spans="1:16" s="9" customFormat="1" ht="12.75" x14ac:dyDescent="0.2">
      <c r="D335" s="107"/>
      <c r="K335" s="135" t="s">
        <v>330</v>
      </c>
      <c r="L335" s="135" t="s">
        <v>330</v>
      </c>
      <c r="M335" s="112" t="s">
        <v>330</v>
      </c>
      <c r="N335" s="112"/>
      <c r="O335" s="13" t="s">
        <v>330</v>
      </c>
      <c r="P335" s="13" t="s">
        <v>330</v>
      </c>
    </row>
    <row r="336" spans="1:16" s="9" customFormat="1" ht="12.75" x14ac:dyDescent="0.2">
      <c r="D336" s="107"/>
      <c r="K336" s="135" t="s">
        <v>330</v>
      </c>
      <c r="L336" s="135" t="s">
        <v>330</v>
      </c>
      <c r="M336" s="112" t="s">
        <v>330</v>
      </c>
      <c r="N336" s="112"/>
      <c r="O336" s="13" t="s">
        <v>330</v>
      </c>
      <c r="P336" s="13" t="s">
        <v>330</v>
      </c>
    </row>
    <row r="337" spans="4:16" s="9" customFormat="1" ht="12.75" x14ac:dyDescent="0.2">
      <c r="D337" s="107"/>
      <c r="K337" s="135" t="s">
        <v>330</v>
      </c>
      <c r="L337" s="135" t="s">
        <v>330</v>
      </c>
      <c r="M337" s="112" t="s">
        <v>330</v>
      </c>
      <c r="N337" s="112"/>
      <c r="O337" s="13" t="s">
        <v>330</v>
      </c>
      <c r="P337" s="13" t="s">
        <v>330</v>
      </c>
    </row>
    <row r="338" spans="4:16" s="9" customFormat="1" ht="12.75" x14ac:dyDescent="0.2">
      <c r="D338" s="107"/>
      <c r="K338" s="135" t="s">
        <v>330</v>
      </c>
      <c r="L338" s="135" t="s">
        <v>330</v>
      </c>
      <c r="M338" s="112" t="s">
        <v>330</v>
      </c>
      <c r="N338" s="112"/>
      <c r="O338" s="13" t="s">
        <v>330</v>
      </c>
      <c r="P338" s="13" t="s">
        <v>330</v>
      </c>
    </row>
    <row r="339" spans="4:16" s="9" customFormat="1" ht="12.75" x14ac:dyDescent="0.2">
      <c r="D339" s="107"/>
      <c r="K339" s="135" t="s">
        <v>330</v>
      </c>
      <c r="L339" s="135" t="s">
        <v>330</v>
      </c>
      <c r="M339" s="112" t="s">
        <v>330</v>
      </c>
      <c r="N339" s="112"/>
      <c r="O339" s="13" t="s">
        <v>330</v>
      </c>
      <c r="P339" s="13" t="s">
        <v>330</v>
      </c>
    </row>
    <row r="340" spans="4:16" s="9" customFormat="1" ht="12.75" x14ac:dyDescent="0.2">
      <c r="D340" s="107"/>
      <c r="K340" s="135" t="s">
        <v>330</v>
      </c>
      <c r="L340" s="135" t="s">
        <v>330</v>
      </c>
      <c r="M340" s="112" t="s">
        <v>330</v>
      </c>
      <c r="N340" s="112"/>
      <c r="O340" s="13" t="s">
        <v>330</v>
      </c>
      <c r="P340" s="13" t="s">
        <v>330</v>
      </c>
    </row>
    <row r="341" spans="4:16" s="9" customFormat="1" ht="12.75" x14ac:dyDescent="0.2">
      <c r="D341" s="107"/>
      <c r="K341" s="135" t="s">
        <v>330</v>
      </c>
      <c r="L341" s="135" t="s">
        <v>330</v>
      </c>
      <c r="M341" s="112" t="s">
        <v>330</v>
      </c>
      <c r="N341" s="112"/>
      <c r="O341" s="13" t="s">
        <v>330</v>
      </c>
      <c r="P341" s="13" t="s">
        <v>330</v>
      </c>
    </row>
    <row r="342" spans="4:16" s="9" customFormat="1" ht="12.75" x14ac:dyDescent="0.2">
      <c r="D342" s="107"/>
      <c r="K342" s="135" t="s">
        <v>330</v>
      </c>
      <c r="L342" s="135" t="s">
        <v>330</v>
      </c>
      <c r="M342" s="112" t="s">
        <v>330</v>
      </c>
      <c r="N342" s="112"/>
      <c r="O342" s="13" t="s">
        <v>330</v>
      </c>
      <c r="P342" s="13" t="s">
        <v>330</v>
      </c>
    </row>
    <row r="343" spans="4:16" s="9" customFormat="1" ht="12.75" x14ac:dyDescent="0.2">
      <c r="D343" s="107"/>
      <c r="K343" s="135" t="s">
        <v>330</v>
      </c>
      <c r="L343" s="135" t="s">
        <v>330</v>
      </c>
      <c r="M343" s="112" t="s">
        <v>330</v>
      </c>
      <c r="N343" s="112"/>
      <c r="O343" s="13" t="s">
        <v>330</v>
      </c>
      <c r="P343" s="13" t="s">
        <v>330</v>
      </c>
    </row>
    <row r="344" spans="4:16" s="9" customFormat="1" ht="12.75" x14ac:dyDescent="0.2">
      <c r="D344" s="107"/>
      <c r="K344" s="135" t="s">
        <v>330</v>
      </c>
      <c r="L344" s="135" t="s">
        <v>330</v>
      </c>
      <c r="M344" s="112" t="s">
        <v>330</v>
      </c>
      <c r="N344" s="112"/>
      <c r="O344" s="13" t="s">
        <v>330</v>
      </c>
      <c r="P344" s="13" t="s">
        <v>330</v>
      </c>
    </row>
    <row r="345" spans="4:16" s="9" customFormat="1" ht="12.75" x14ac:dyDescent="0.2">
      <c r="D345" s="107"/>
      <c r="K345" s="135" t="s">
        <v>330</v>
      </c>
      <c r="L345" s="135" t="s">
        <v>330</v>
      </c>
      <c r="M345" s="112" t="s">
        <v>330</v>
      </c>
      <c r="N345" s="112"/>
      <c r="O345" s="13" t="s">
        <v>330</v>
      </c>
      <c r="P345" s="13" t="s">
        <v>330</v>
      </c>
    </row>
    <row r="346" spans="4:16" s="9" customFormat="1" ht="12.75" x14ac:dyDescent="0.2">
      <c r="D346" s="107"/>
      <c r="K346" s="135" t="s">
        <v>330</v>
      </c>
      <c r="L346" s="135" t="s">
        <v>330</v>
      </c>
      <c r="M346" s="112" t="s">
        <v>330</v>
      </c>
      <c r="N346" s="112"/>
      <c r="O346" s="13" t="s">
        <v>330</v>
      </c>
      <c r="P346" s="13" t="s">
        <v>330</v>
      </c>
    </row>
    <row r="347" spans="4:16" s="9" customFormat="1" ht="12.75" x14ac:dyDescent="0.2">
      <c r="D347" s="107"/>
      <c r="K347" s="135" t="s">
        <v>330</v>
      </c>
      <c r="L347" s="135" t="s">
        <v>330</v>
      </c>
      <c r="M347" s="112" t="s">
        <v>330</v>
      </c>
      <c r="N347" s="112"/>
      <c r="O347" s="13" t="s">
        <v>330</v>
      </c>
      <c r="P347" s="13" t="s">
        <v>330</v>
      </c>
    </row>
    <row r="348" spans="4:16" s="9" customFormat="1" ht="12.75" x14ac:dyDescent="0.2">
      <c r="D348" s="107"/>
      <c r="K348" s="135" t="s">
        <v>330</v>
      </c>
      <c r="L348" s="135" t="s">
        <v>330</v>
      </c>
      <c r="M348" s="112" t="s">
        <v>330</v>
      </c>
      <c r="N348" s="112"/>
      <c r="O348" s="13" t="s">
        <v>330</v>
      </c>
      <c r="P348" s="13" t="s">
        <v>330</v>
      </c>
    </row>
    <row r="349" spans="4:16" s="9" customFormat="1" ht="12.75" x14ac:dyDescent="0.2">
      <c r="D349" s="107"/>
      <c r="K349" s="135" t="s">
        <v>330</v>
      </c>
      <c r="L349" s="135" t="s">
        <v>330</v>
      </c>
      <c r="M349" s="112" t="s">
        <v>330</v>
      </c>
      <c r="N349" s="112"/>
      <c r="O349" s="13" t="s">
        <v>330</v>
      </c>
      <c r="P349" s="13" t="s">
        <v>330</v>
      </c>
    </row>
    <row r="350" spans="4:16" s="9" customFormat="1" ht="12.75" x14ac:dyDescent="0.2">
      <c r="D350" s="107"/>
      <c r="K350" s="135" t="s">
        <v>330</v>
      </c>
      <c r="L350" s="135" t="s">
        <v>330</v>
      </c>
      <c r="M350" s="112" t="s">
        <v>330</v>
      </c>
      <c r="N350" s="112"/>
      <c r="O350" s="13" t="s">
        <v>330</v>
      </c>
      <c r="P350" s="13" t="s">
        <v>330</v>
      </c>
    </row>
    <row r="351" spans="4:16" s="9" customFormat="1" ht="12.75" x14ac:dyDescent="0.2">
      <c r="D351" s="107"/>
      <c r="K351" s="135" t="s">
        <v>330</v>
      </c>
      <c r="L351" s="135" t="s">
        <v>330</v>
      </c>
      <c r="M351" s="112" t="s">
        <v>330</v>
      </c>
      <c r="N351" s="112"/>
      <c r="O351" s="13" t="s">
        <v>330</v>
      </c>
      <c r="P351" s="13" t="s">
        <v>330</v>
      </c>
    </row>
    <row r="352" spans="4:16" s="9" customFormat="1" ht="12.75" x14ac:dyDescent="0.2">
      <c r="D352" s="107"/>
      <c r="K352" s="135" t="s">
        <v>330</v>
      </c>
      <c r="L352" s="135" t="s">
        <v>330</v>
      </c>
      <c r="M352" s="112" t="s">
        <v>330</v>
      </c>
      <c r="N352" s="112"/>
      <c r="O352" s="13" t="s">
        <v>330</v>
      </c>
      <c r="P352" s="13" t="s">
        <v>330</v>
      </c>
    </row>
    <row r="353" spans="4:16" s="9" customFormat="1" ht="12.75" x14ac:dyDescent="0.2">
      <c r="D353" s="107"/>
      <c r="K353" s="135" t="s">
        <v>330</v>
      </c>
      <c r="L353" s="135" t="s">
        <v>330</v>
      </c>
      <c r="M353" s="112" t="s">
        <v>330</v>
      </c>
      <c r="N353" s="112"/>
      <c r="O353" s="13" t="s">
        <v>330</v>
      </c>
      <c r="P353" s="13" t="s">
        <v>330</v>
      </c>
    </row>
    <row r="354" spans="4:16" s="9" customFormat="1" ht="12.75" x14ac:dyDescent="0.2">
      <c r="D354" s="107"/>
      <c r="K354" s="135" t="s">
        <v>330</v>
      </c>
      <c r="L354" s="135" t="s">
        <v>330</v>
      </c>
      <c r="M354" s="112" t="s">
        <v>330</v>
      </c>
      <c r="N354" s="112"/>
      <c r="O354" s="13" t="s">
        <v>330</v>
      </c>
      <c r="P354" s="13" t="s">
        <v>330</v>
      </c>
    </row>
    <row r="355" spans="4:16" s="9" customFormat="1" ht="12.75" x14ac:dyDescent="0.2">
      <c r="D355" s="107"/>
      <c r="K355" s="135" t="s">
        <v>330</v>
      </c>
      <c r="L355" s="135" t="s">
        <v>330</v>
      </c>
      <c r="M355" s="112" t="s">
        <v>330</v>
      </c>
      <c r="N355" s="112"/>
      <c r="O355" s="13" t="s">
        <v>330</v>
      </c>
      <c r="P355" s="13" t="s">
        <v>330</v>
      </c>
    </row>
    <row r="356" spans="4:16" s="9" customFormat="1" ht="12.75" x14ac:dyDescent="0.2">
      <c r="D356" s="107"/>
      <c r="K356" s="135" t="s">
        <v>330</v>
      </c>
      <c r="L356" s="135" t="s">
        <v>330</v>
      </c>
      <c r="M356" s="112" t="s">
        <v>330</v>
      </c>
      <c r="N356" s="112"/>
      <c r="O356" s="13" t="s">
        <v>330</v>
      </c>
      <c r="P356" s="13" t="s">
        <v>330</v>
      </c>
    </row>
    <row r="357" spans="4:16" s="9" customFormat="1" ht="12.75" x14ac:dyDescent="0.2">
      <c r="D357" s="107"/>
      <c r="K357" s="135" t="s">
        <v>330</v>
      </c>
      <c r="L357" s="135" t="s">
        <v>330</v>
      </c>
      <c r="M357" s="112" t="s">
        <v>330</v>
      </c>
      <c r="N357" s="112"/>
      <c r="O357" s="13" t="s">
        <v>330</v>
      </c>
      <c r="P357" s="13" t="s">
        <v>330</v>
      </c>
    </row>
    <row r="358" spans="4:16" s="9" customFormat="1" ht="12.75" x14ac:dyDescent="0.2">
      <c r="D358" s="107"/>
      <c r="K358" s="135" t="s">
        <v>330</v>
      </c>
      <c r="L358" s="135" t="s">
        <v>330</v>
      </c>
      <c r="M358" s="112" t="s">
        <v>330</v>
      </c>
      <c r="N358" s="112"/>
      <c r="O358" s="13" t="s">
        <v>330</v>
      </c>
      <c r="P358" s="13" t="s">
        <v>330</v>
      </c>
    </row>
    <row r="359" spans="4:16" s="9" customFormat="1" ht="12.75" x14ac:dyDescent="0.2">
      <c r="D359" s="107"/>
      <c r="K359" s="135" t="s">
        <v>330</v>
      </c>
      <c r="L359" s="135" t="s">
        <v>330</v>
      </c>
      <c r="M359" s="112" t="s">
        <v>330</v>
      </c>
      <c r="N359" s="112"/>
      <c r="O359" s="13" t="s">
        <v>330</v>
      </c>
      <c r="P359" s="13" t="s">
        <v>330</v>
      </c>
    </row>
    <row r="360" spans="4:16" s="9" customFormat="1" ht="12.75" x14ac:dyDescent="0.2">
      <c r="D360" s="107"/>
      <c r="K360" s="135" t="s">
        <v>330</v>
      </c>
      <c r="L360" s="135" t="s">
        <v>330</v>
      </c>
      <c r="M360" s="112" t="s">
        <v>330</v>
      </c>
      <c r="N360" s="112"/>
      <c r="O360" s="13" t="s">
        <v>330</v>
      </c>
      <c r="P360" s="13" t="s">
        <v>330</v>
      </c>
    </row>
    <row r="361" spans="4:16" s="9" customFormat="1" ht="12.75" x14ac:dyDescent="0.2">
      <c r="D361" s="107"/>
      <c r="K361" s="135" t="s">
        <v>330</v>
      </c>
      <c r="L361" s="135" t="s">
        <v>330</v>
      </c>
      <c r="M361" s="112" t="s">
        <v>330</v>
      </c>
      <c r="N361" s="112"/>
      <c r="O361" s="13" t="s">
        <v>330</v>
      </c>
      <c r="P361" s="13" t="s">
        <v>330</v>
      </c>
    </row>
    <row r="362" spans="4:16" s="9" customFormat="1" ht="12.75" x14ac:dyDescent="0.2">
      <c r="D362" s="107"/>
      <c r="K362" s="135" t="s">
        <v>330</v>
      </c>
      <c r="L362" s="135" t="s">
        <v>330</v>
      </c>
      <c r="M362" s="112" t="s">
        <v>330</v>
      </c>
      <c r="N362" s="112"/>
      <c r="O362" s="13" t="s">
        <v>330</v>
      </c>
      <c r="P362" s="13" t="s">
        <v>330</v>
      </c>
    </row>
    <row r="363" spans="4:16" s="9" customFormat="1" ht="12.75" x14ac:dyDescent="0.2">
      <c r="D363" s="107"/>
      <c r="K363" s="135" t="s">
        <v>330</v>
      </c>
      <c r="L363" s="135" t="s">
        <v>330</v>
      </c>
      <c r="M363" s="112" t="s">
        <v>330</v>
      </c>
      <c r="N363" s="112"/>
      <c r="O363" s="13" t="s">
        <v>330</v>
      </c>
      <c r="P363" s="13" t="s">
        <v>330</v>
      </c>
    </row>
    <row r="364" spans="4:16" s="9" customFormat="1" ht="12.75" x14ac:dyDescent="0.2">
      <c r="D364" s="107"/>
      <c r="K364" s="135" t="s">
        <v>330</v>
      </c>
      <c r="L364" s="135" t="s">
        <v>330</v>
      </c>
      <c r="M364" s="112" t="s">
        <v>330</v>
      </c>
      <c r="N364" s="112"/>
      <c r="O364" s="13" t="s">
        <v>330</v>
      </c>
      <c r="P364" s="13" t="s">
        <v>330</v>
      </c>
    </row>
    <row r="365" spans="4:16" s="9" customFormat="1" ht="12.75" x14ac:dyDescent="0.2">
      <c r="D365" s="107"/>
      <c r="K365" s="135" t="s">
        <v>330</v>
      </c>
      <c r="L365" s="135" t="s">
        <v>330</v>
      </c>
      <c r="M365" s="112" t="s">
        <v>330</v>
      </c>
      <c r="N365" s="112"/>
      <c r="O365" s="13" t="s">
        <v>330</v>
      </c>
      <c r="P365" s="13" t="s">
        <v>330</v>
      </c>
    </row>
    <row r="366" spans="4:16" s="9" customFormat="1" ht="12.75" x14ac:dyDescent="0.2">
      <c r="D366" s="107"/>
      <c r="K366" s="135" t="s">
        <v>330</v>
      </c>
      <c r="L366" s="135" t="s">
        <v>330</v>
      </c>
      <c r="M366" s="112" t="s">
        <v>330</v>
      </c>
      <c r="N366" s="112"/>
      <c r="O366" s="13" t="s">
        <v>330</v>
      </c>
      <c r="P366" s="13" t="s">
        <v>330</v>
      </c>
    </row>
    <row r="367" spans="4:16" s="9" customFormat="1" ht="12.75" x14ac:dyDescent="0.2">
      <c r="D367" s="107"/>
      <c r="K367" s="135" t="s">
        <v>330</v>
      </c>
      <c r="L367" s="135" t="s">
        <v>330</v>
      </c>
      <c r="M367" s="112" t="s">
        <v>330</v>
      </c>
      <c r="N367" s="112"/>
      <c r="O367" s="13" t="s">
        <v>330</v>
      </c>
      <c r="P367" s="13" t="s">
        <v>330</v>
      </c>
    </row>
    <row r="368" spans="4:16" s="9" customFormat="1" ht="12.75" x14ac:dyDescent="0.2">
      <c r="D368" s="107"/>
      <c r="K368" s="135" t="s">
        <v>330</v>
      </c>
      <c r="L368" s="135" t="s">
        <v>330</v>
      </c>
      <c r="M368" s="112" t="s">
        <v>330</v>
      </c>
      <c r="N368" s="112"/>
      <c r="O368" s="13" t="s">
        <v>330</v>
      </c>
      <c r="P368" s="13" t="s">
        <v>330</v>
      </c>
    </row>
    <row r="369" spans="4:16" s="9" customFormat="1" ht="12.75" x14ac:dyDescent="0.2">
      <c r="D369" s="107"/>
      <c r="K369" s="135" t="s">
        <v>330</v>
      </c>
      <c r="L369" s="135" t="s">
        <v>330</v>
      </c>
      <c r="M369" s="112" t="s">
        <v>330</v>
      </c>
      <c r="N369" s="112"/>
      <c r="O369" s="13" t="s">
        <v>330</v>
      </c>
      <c r="P369" s="13" t="s">
        <v>330</v>
      </c>
    </row>
    <row r="370" spans="4:16" s="9" customFormat="1" ht="12.75" x14ac:dyDescent="0.2">
      <c r="D370" s="107"/>
      <c r="K370" s="135" t="s">
        <v>330</v>
      </c>
      <c r="L370" s="135" t="s">
        <v>330</v>
      </c>
      <c r="M370" s="112" t="s">
        <v>330</v>
      </c>
      <c r="N370" s="112"/>
      <c r="O370" s="13" t="s">
        <v>330</v>
      </c>
      <c r="P370" s="13" t="s">
        <v>330</v>
      </c>
    </row>
    <row r="371" spans="4:16" s="9" customFormat="1" ht="12.75" x14ac:dyDescent="0.2">
      <c r="D371" s="107"/>
      <c r="K371" s="135" t="s">
        <v>330</v>
      </c>
      <c r="L371" s="135" t="s">
        <v>330</v>
      </c>
      <c r="M371" s="112" t="s">
        <v>330</v>
      </c>
      <c r="N371" s="112"/>
      <c r="O371" s="13" t="s">
        <v>330</v>
      </c>
      <c r="P371" s="13" t="s">
        <v>330</v>
      </c>
    </row>
    <row r="372" spans="4:16" s="9" customFormat="1" ht="12.75" x14ac:dyDescent="0.2">
      <c r="D372" s="107"/>
      <c r="K372" s="135" t="s">
        <v>330</v>
      </c>
      <c r="L372" s="135" t="s">
        <v>330</v>
      </c>
      <c r="M372" s="112" t="s">
        <v>330</v>
      </c>
      <c r="N372" s="112"/>
      <c r="O372" s="13" t="s">
        <v>330</v>
      </c>
      <c r="P372" s="13" t="s">
        <v>330</v>
      </c>
    </row>
    <row r="373" spans="4:16" s="9" customFormat="1" ht="12.75" x14ac:dyDescent="0.2">
      <c r="D373" s="107"/>
      <c r="K373" s="135" t="s">
        <v>330</v>
      </c>
      <c r="L373" s="135" t="s">
        <v>330</v>
      </c>
      <c r="M373" s="112" t="s">
        <v>330</v>
      </c>
      <c r="N373" s="112"/>
      <c r="O373" s="13" t="s">
        <v>330</v>
      </c>
      <c r="P373" s="13" t="s">
        <v>330</v>
      </c>
    </row>
    <row r="374" spans="4:16" s="9" customFormat="1" ht="12.75" x14ac:dyDescent="0.2">
      <c r="D374" s="107"/>
      <c r="K374" s="135" t="s">
        <v>330</v>
      </c>
      <c r="L374" s="135" t="s">
        <v>330</v>
      </c>
      <c r="M374" s="112" t="s">
        <v>330</v>
      </c>
      <c r="N374" s="112"/>
      <c r="O374" s="13" t="s">
        <v>330</v>
      </c>
      <c r="P374" s="13" t="s">
        <v>330</v>
      </c>
    </row>
    <row r="375" spans="4:16" s="9" customFormat="1" ht="12.75" x14ac:dyDescent="0.2">
      <c r="D375" s="107"/>
      <c r="K375" s="135" t="s">
        <v>330</v>
      </c>
      <c r="L375" s="135" t="s">
        <v>330</v>
      </c>
      <c r="M375" s="112" t="s">
        <v>330</v>
      </c>
      <c r="N375" s="112"/>
      <c r="O375" s="13" t="s">
        <v>330</v>
      </c>
      <c r="P375" s="13" t="s">
        <v>330</v>
      </c>
    </row>
    <row r="376" spans="4:16" s="9" customFormat="1" ht="12.75" x14ac:dyDescent="0.2">
      <c r="D376" s="107"/>
      <c r="K376" s="135" t="s">
        <v>330</v>
      </c>
      <c r="L376" s="135" t="s">
        <v>330</v>
      </c>
      <c r="M376" s="112" t="s">
        <v>330</v>
      </c>
      <c r="N376" s="112"/>
      <c r="O376" s="13" t="s">
        <v>330</v>
      </c>
      <c r="P376" s="13" t="s">
        <v>330</v>
      </c>
    </row>
    <row r="377" spans="4:16" s="9" customFormat="1" ht="12.75" x14ac:dyDescent="0.2">
      <c r="D377" s="107"/>
      <c r="K377" s="135" t="s">
        <v>330</v>
      </c>
      <c r="L377" s="135" t="s">
        <v>330</v>
      </c>
      <c r="M377" s="112" t="s">
        <v>330</v>
      </c>
      <c r="N377" s="112"/>
      <c r="O377" s="13" t="s">
        <v>330</v>
      </c>
      <c r="P377" s="13" t="s">
        <v>330</v>
      </c>
    </row>
    <row r="378" spans="4:16" s="9" customFormat="1" ht="12.75" x14ac:dyDescent="0.2">
      <c r="D378" s="107"/>
      <c r="K378" s="135" t="s">
        <v>330</v>
      </c>
      <c r="L378" s="135" t="s">
        <v>330</v>
      </c>
      <c r="M378" s="112" t="s">
        <v>330</v>
      </c>
      <c r="N378" s="112"/>
      <c r="O378" s="13" t="s">
        <v>330</v>
      </c>
      <c r="P378" s="13" t="s">
        <v>330</v>
      </c>
    </row>
    <row r="379" spans="4:16" s="9" customFormat="1" ht="12.75" x14ac:dyDescent="0.2">
      <c r="D379" s="107"/>
      <c r="K379" s="135" t="s">
        <v>330</v>
      </c>
      <c r="L379" s="135" t="s">
        <v>330</v>
      </c>
      <c r="M379" s="112" t="s">
        <v>330</v>
      </c>
      <c r="N379" s="112"/>
      <c r="O379" s="13" t="s">
        <v>330</v>
      </c>
      <c r="P379" s="13" t="s">
        <v>330</v>
      </c>
    </row>
    <row r="380" spans="4:16" s="9" customFormat="1" ht="12.75" x14ac:dyDescent="0.2">
      <c r="D380" s="107"/>
      <c r="K380" s="135" t="s">
        <v>330</v>
      </c>
      <c r="L380" s="135" t="s">
        <v>330</v>
      </c>
      <c r="M380" s="112" t="s">
        <v>330</v>
      </c>
      <c r="N380" s="112"/>
      <c r="O380" s="13" t="s">
        <v>330</v>
      </c>
      <c r="P380" s="13" t="s">
        <v>330</v>
      </c>
    </row>
    <row r="381" spans="4:16" s="9" customFormat="1" ht="12.75" x14ac:dyDescent="0.2">
      <c r="D381" s="107"/>
      <c r="K381" s="135" t="s">
        <v>330</v>
      </c>
      <c r="L381" s="135" t="s">
        <v>330</v>
      </c>
      <c r="M381" s="112" t="s">
        <v>330</v>
      </c>
      <c r="N381" s="112"/>
      <c r="O381" s="13" t="s">
        <v>330</v>
      </c>
      <c r="P381" s="13" t="s">
        <v>330</v>
      </c>
    </row>
    <row r="382" spans="4:16" s="9" customFormat="1" ht="12.75" x14ac:dyDescent="0.2">
      <c r="D382" s="107"/>
      <c r="K382" s="135" t="s">
        <v>330</v>
      </c>
      <c r="L382" s="135" t="s">
        <v>330</v>
      </c>
      <c r="M382" s="112" t="s">
        <v>330</v>
      </c>
      <c r="N382" s="112"/>
      <c r="O382" s="13" t="s">
        <v>330</v>
      </c>
      <c r="P382" s="13" t="s">
        <v>330</v>
      </c>
    </row>
    <row r="383" spans="4:16" s="9" customFormat="1" ht="12.75" x14ac:dyDescent="0.2">
      <c r="D383" s="107"/>
      <c r="K383" s="135" t="s">
        <v>330</v>
      </c>
      <c r="L383" s="135" t="s">
        <v>330</v>
      </c>
      <c r="M383" s="112" t="s">
        <v>330</v>
      </c>
      <c r="N383" s="112"/>
      <c r="O383" s="13" t="s">
        <v>330</v>
      </c>
      <c r="P383" s="13" t="s">
        <v>330</v>
      </c>
    </row>
    <row r="384" spans="4:16" s="9" customFormat="1" ht="12.75" x14ac:dyDescent="0.2">
      <c r="D384" s="107"/>
      <c r="K384" s="135" t="s">
        <v>330</v>
      </c>
      <c r="L384" s="135" t="s">
        <v>330</v>
      </c>
      <c r="M384" s="112" t="s">
        <v>330</v>
      </c>
      <c r="N384" s="112"/>
      <c r="O384" s="13" t="s">
        <v>330</v>
      </c>
      <c r="P384" s="13" t="s">
        <v>330</v>
      </c>
    </row>
    <row r="385" spans="4:16" s="9" customFormat="1" ht="12.75" x14ac:dyDescent="0.2">
      <c r="D385" s="107"/>
      <c r="K385" s="135" t="s">
        <v>330</v>
      </c>
      <c r="L385" s="135" t="s">
        <v>330</v>
      </c>
      <c r="M385" s="112" t="s">
        <v>330</v>
      </c>
      <c r="N385" s="112"/>
      <c r="O385" s="13" t="s">
        <v>330</v>
      </c>
      <c r="P385" s="13" t="s">
        <v>330</v>
      </c>
    </row>
    <row r="386" spans="4:16" s="9" customFormat="1" ht="12.75" x14ac:dyDescent="0.2">
      <c r="D386" s="107"/>
      <c r="K386" s="135" t="s">
        <v>330</v>
      </c>
      <c r="L386" s="135" t="s">
        <v>330</v>
      </c>
      <c r="M386" s="112" t="s">
        <v>330</v>
      </c>
      <c r="N386" s="112"/>
      <c r="O386" s="13" t="s">
        <v>330</v>
      </c>
      <c r="P386" s="13" t="s">
        <v>330</v>
      </c>
    </row>
    <row r="387" spans="4:16" s="9" customFormat="1" ht="12.75" x14ac:dyDescent="0.2">
      <c r="D387" s="107"/>
      <c r="K387" s="135" t="s">
        <v>330</v>
      </c>
      <c r="L387" s="135" t="s">
        <v>330</v>
      </c>
      <c r="M387" s="112" t="s">
        <v>330</v>
      </c>
      <c r="N387" s="112"/>
      <c r="O387" s="13" t="s">
        <v>330</v>
      </c>
      <c r="P387" s="13" t="s">
        <v>330</v>
      </c>
    </row>
    <row r="388" spans="4:16" s="9" customFormat="1" ht="12.75" x14ac:dyDescent="0.2">
      <c r="D388" s="107"/>
      <c r="K388" s="135" t="s">
        <v>330</v>
      </c>
      <c r="L388" s="135" t="s">
        <v>330</v>
      </c>
      <c r="M388" s="112" t="s">
        <v>330</v>
      </c>
      <c r="N388" s="112"/>
      <c r="O388" s="13" t="s">
        <v>330</v>
      </c>
      <c r="P388" s="13" t="s">
        <v>330</v>
      </c>
    </row>
    <row r="389" spans="4:16" s="9" customFormat="1" ht="12.75" x14ac:dyDescent="0.2">
      <c r="D389" s="107"/>
      <c r="K389" s="135" t="s">
        <v>330</v>
      </c>
      <c r="L389" s="135" t="s">
        <v>330</v>
      </c>
      <c r="M389" s="112" t="s">
        <v>330</v>
      </c>
      <c r="N389" s="112"/>
      <c r="O389" s="13" t="s">
        <v>330</v>
      </c>
      <c r="P389" s="13" t="s">
        <v>330</v>
      </c>
    </row>
    <row r="390" spans="4:16" s="9" customFormat="1" ht="12.75" x14ac:dyDescent="0.2">
      <c r="D390" s="107"/>
      <c r="K390" s="135" t="s">
        <v>330</v>
      </c>
      <c r="L390" s="135" t="s">
        <v>330</v>
      </c>
      <c r="M390" s="112" t="s">
        <v>330</v>
      </c>
      <c r="N390" s="112"/>
      <c r="O390" s="13" t="s">
        <v>330</v>
      </c>
      <c r="P390" s="13" t="s">
        <v>330</v>
      </c>
    </row>
    <row r="391" spans="4:16" s="9" customFormat="1" ht="12.75" x14ac:dyDescent="0.2">
      <c r="D391" s="107"/>
      <c r="K391" s="135" t="s">
        <v>330</v>
      </c>
      <c r="L391" s="135" t="s">
        <v>330</v>
      </c>
      <c r="M391" s="112" t="s">
        <v>330</v>
      </c>
      <c r="N391" s="112"/>
      <c r="O391" s="13" t="s">
        <v>330</v>
      </c>
      <c r="P391" s="13" t="s">
        <v>330</v>
      </c>
    </row>
    <row r="392" spans="4:16" s="9" customFormat="1" ht="12.75" x14ac:dyDescent="0.2">
      <c r="D392" s="107"/>
      <c r="K392" s="135" t="s">
        <v>330</v>
      </c>
      <c r="L392" s="135" t="s">
        <v>330</v>
      </c>
      <c r="M392" s="112" t="s">
        <v>330</v>
      </c>
      <c r="N392" s="112"/>
      <c r="O392" s="13" t="s">
        <v>330</v>
      </c>
      <c r="P392" s="13" t="s">
        <v>330</v>
      </c>
    </row>
    <row r="393" spans="4:16" s="9" customFormat="1" ht="12.75" x14ac:dyDescent="0.2">
      <c r="D393" s="107"/>
      <c r="K393" s="135" t="s">
        <v>330</v>
      </c>
      <c r="L393" s="135" t="s">
        <v>330</v>
      </c>
      <c r="M393" s="112" t="s">
        <v>330</v>
      </c>
      <c r="N393" s="112"/>
      <c r="O393" s="13" t="s">
        <v>330</v>
      </c>
      <c r="P393" s="13" t="s">
        <v>330</v>
      </c>
    </row>
    <row r="394" spans="4:16" s="9" customFormat="1" ht="12.75" x14ac:dyDescent="0.2">
      <c r="D394" s="107"/>
      <c r="K394" s="135" t="s">
        <v>330</v>
      </c>
      <c r="L394" s="135" t="s">
        <v>330</v>
      </c>
      <c r="M394" s="112" t="s">
        <v>330</v>
      </c>
      <c r="N394" s="112"/>
      <c r="O394" s="13" t="s">
        <v>330</v>
      </c>
      <c r="P394" s="13" t="s">
        <v>330</v>
      </c>
    </row>
    <row r="395" spans="4:16" s="9" customFormat="1" ht="12.75" x14ac:dyDescent="0.2">
      <c r="D395" s="107"/>
      <c r="K395" s="135" t="s">
        <v>330</v>
      </c>
      <c r="L395" s="135" t="s">
        <v>330</v>
      </c>
      <c r="M395" s="112" t="s">
        <v>330</v>
      </c>
      <c r="N395" s="112"/>
      <c r="O395" s="13" t="s">
        <v>330</v>
      </c>
      <c r="P395" s="13" t="s">
        <v>330</v>
      </c>
    </row>
    <row r="396" spans="4:16" s="9" customFormat="1" ht="12.75" x14ac:dyDescent="0.2">
      <c r="D396" s="107"/>
      <c r="K396" s="135" t="s">
        <v>330</v>
      </c>
      <c r="L396" s="135" t="s">
        <v>330</v>
      </c>
      <c r="M396" s="112" t="s">
        <v>330</v>
      </c>
      <c r="N396" s="112"/>
      <c r="O396" s="13" t="s">
        <v>330</v>
      </c>
      <c r="P396" s="13" t="s">
        <v>330</v>
      </c>
    </row>
    <row r="397" spans="4:16" s="9" customFormat="1" ht="12.75" x14ac:dyDescent="0.2">
      <c r="D397" s="107"/>
      <c r="K397" s="135" t="s">
        <v>330</v>
      </c>
      <c r="L397" s="135" t="s">
        <v>330</v>
      </c>
      <c r="M397" s="112" t="s">
        <v>330</v>
      </c>
      <c r="N397" s="112"/>
      <c r="O397" s="13" t="s">
        <v>330</v>
      </c>
      <c r="P397" s="13" t="s">
        <v>330</v>
      </c>
    </row>
    <row r="398" spans="4:16" s="9" customFormat="1" ht="12.75" x14ac:dyDescent="0.2">
      <c r="D398" s="107"/>
      <c r="K398" s="135" t="s">
        <v>330</v>
      </c>
      <c r="L398" s="135" t="s">
        <v>330</v>
      </c>
      <c r="M398" s="112" t="s">
        <v>330</v>
      </c>
      <c r="N398" s="112"/>
      <c r="O398" s="13" t="s">
        <v>330</v>
      </c>
      <c r="P398" s="13" t="s">
        <v>330</v>
      </c>
    </row>
    <row r="399" spans="4:16" s="9" customFormat="1" ht="12.75" x14ac:dyDescent="0.2">
      <c r="D399" s="107"/>
      <c r="K399" s="135" t="s">
        <v>330</v>
      </c>
      <c r="L399" s="135" t="s">
        <v>330</v>
      </c>
      <c r="M399" s="112" t="s">
        <v>330</v>
      </c>
      <c r="N399" s="112"/>
      <c r="O399" s="13" t="s">
        <v>330</v>
      </c>
      <c r="P399" s="13" t="s">
        <v>330</v>
      </c>
    </row>
    <row r="400" spans="4:16" s="9" customFormat="1" ht="12.75" x14ac:dyDescent="0.2">
      <c r="D400" s="107"/>
      <c r="K400" s="135" t="s">
        <v>330</v>
      </c>
      <c r="L400" s="135" t="s">
        <v>330</v>
      </c>
      <c r="M400" s="112" t="s">
        <v>330</v>
      </c>
      <c r="N400" s="112"/>
      <c r="O400" s="13" t="s">
        <v>330</v>
      </c>
      <c r="P400" s="13" t="s">
        <v>330</v>
      </c>
    </row>
    <row r="401" spans="4:16" s="9" customFormat="1" ht="12.75" x14ac:dyDescent="0.2">
      <c r="D401" s="107"/>
      <c r="K401" s="135" t="s">
        <v>330</v>
      </c>
      <c r="L401" s="135" t="s">
        <v>330</v>
      </c>
      <c r="M401" s="112" t="s">
        <v>330</v>
      </c>
      <c r="N401" s="112"/>
      <c r="O401" s="13" t="s">
        <v>330</v>
      </c>
      <c r="P401" s="13" t="s">
        <v>330</v>
      </c>
    </row>
    <row r="402" spans="4:16" s="9" customFormat="1" ht="12.75" x14ac:dyDescent="0.2">
      <c r="D402" s="107"/>
      <c r="K402" s="135" t="s">
        <v>330</v>
      </c>
      <c r="L402" s="135" t="s">
        <v>330</v>
      </c>
      <c r="M402" s="112" t="s">
        <v>330</v>
      </c>
      <c r="N402" s="112"/>
      <c r="O402" s="13" t="s">
        <v>330</v>
      </c>
      <c r="P402" s="13" t="s">
        <v>330</v>
      </c>
    </row>
    <row r="403" spans="4:16" s="9" customFormat="1" ht="12.75" x14ac:dyDescent="0.2">
      <c r="D403" s="107"/>
      <c r="K403" s="135" t="s">
        <v>330</v>
      </c>
      <c r="L403" s="135" t="s">
        <v>330</v>
      </c>
      <c r="M403" s="112" t="s">
        <v>330</v>
      </c>
      <c r="N403" s="112"/>
      <c r="O403" s="13" t="s">
        <v>330</v>
      </c>
      <c r="P403" s="13" t="s">
        <v>330</v>
      </c>
    </row>
    <row r="404" spans="4:16" s="9" customFormat="1" ht="12.75" x14ac:dyDescent="0.2">
      <c r="D404" s="107"/>
      <c r="K404" s="135" t="s">
        <v>330</v>
      </c>
      <c r="L404" s="135" t="s">
        <v>330</v>
      </c>
      <c r="M404" s="112" t="s">
        <v>330</v>
      </c>
      <c r="N404" s="112"/>
      <c r="O404" s="13" t="s">
        <v>330</v>
      </c>
      <c r="P404" s="13" t="s">
        <v>330</v>
      </c>
    </row>
    <row r="405" spans="4:16" s="9" customFormat="1" ht="12.75" x14ac:dyDescent="0.2">
      <c r="D405" s="107"/>
      <c r="K405" s="135" t="s">
        <v>330</v>
      </c>
      <c r="L405" s="135" t="s">
        <v>330</v>
      </c>
      <c r="M405" s="112" t="s">
        <v>330</v>
      </c>
      <c r="N405" s="112"/>
      <c r="O405" s="13" t="s">
        <v>330</v>
      </c>
      <c r="P405" s="13" t="s">
        <v>330</v>
      </c>
    </row>
    <row r="406" spans="4:16" s="9" customFormat="1" ht="12.75" x14ac:dyDescent="0.2">
      <c r="D406" s="107"/>
      <c r="K406" s="135" t="s">
        <v>330</v>
      </c>
      <c r="L406" s="135" t="s">
        <v>330</v>
      </c>
      <c r="M406" s="112" t="s">
        <v>330</v>
      </c>
      <c r="N406" s="112"/>
      <c r="O406" s="13" t="s">
        <v>330</v>
      </c>
      <c r="P406" s="13" t="s">
        <v>330</v>
      </c>
    </row>
    <row r="407" spans="4:16" s="9" customFormat="1" ht="12.75" x14ac:dyDescent="0.2">
      <c r="D407" s="107"/>
      <c r="K407" s="135" t="s">
        <v>330</v>
      </c>
      <c r="L407" s="135" t="s">
        <v>330</v>
      </c>
      <c r="M407" s="112" t="s">
        <v>330</v>
      </c>
      <c r="N407" s="112"/>
      <c r="O407" s="13" t="s">
        <v>330</v>
      </c>
      <c r="P407" s="13" t="s">
        <v>330</v>
      </c>
    </row>
    <row r="408" spans="4:16" s="9" customFormat="1" ht="12.75" x14ac:dyDescent="0.2">
      <c r="D408" s="107"/>
      <c r="K408" s="135" t="s">
        <v>330</v>
      </c>
      <c r="L408" s="135" t="s">
        <v>330</v>
      </c>
      <c r="M408" s="112" t="s">
        <v>330</v>
      </c>
      <c r="N408" s="112"/>
      <c r="O408" s="13" t="s">
        <v>330</v>
      </c>
      <c r="P408" s="13" t="s">
        <v>330</v>
      </c>
    </row>
    <row r="409" spans="4:16" s="9" customFormat="1" ht="12.75" x14ac:dyDescent="0.2">
      <c r="D409" s="107"/>
      <c r="K409" s="135" t="s">
        <v>330</v>
      </c>
      <c r="L409" s="135" t="s">
        <v>330</v>
      </c>
      <c r="M409" s="112" t="s">
        <v>330</v>
      </c>
      <c r="N409" s="112"/>
      <c r="O409" s="13" t="s">
        <v>330</v>
      </c>
      <c r="P409" s="13" t="s">
        <v>330</v>
      </c>
    </row>
    <row r="410" spans="4:16" s="9" customFormat="1" ht="12.75" x14ac:dyDescent="0.2">
      <c r="D410" s="107"/>
      <c r="K410" s="135" t="s">
        <v>330</v>
      </c>
      <c r="L410" s="135" t="s">
        <v>330</v>
      </c>
      <c r="M410" s="112" t="s">
        <v>330</v>
      </c>
      <c r="N410" s="112"/>
      <c r="O410" s="13" t="s">
        <v>330</v>
      </c>
      <c r="P410" s="13" t="s">
        <v>330</v>
      </c>
    </row>
    <row r="411" spans="4:16" s="9" customFormat="1" ht="12.75" x14ac:dyDescent="0.2">
      <c r="D411" s="107"/>
      <c r="K411" s="135" t="s">
        <v>330</v>
      </c>
      <c r="L411" s="135" t="s">
        <v>330</v>
      </c>
      <c r="M411" s="112" t="s">
        <v>330</v>
      </c>
      <c r="N411" s="112"/>
      <c r="O411" s="13" t="s">
        <v>330</v>
      </c>
      <c r="P411" s="13" t="s">
        <v>330</v>
      </c>
    </row>
    <row r="412" spans="4:16" s="9" customFormat="1" ht="12.75" x14ac:dyDescent="0.2">
      <c r="D412" s="107"/>
      <c r="K412" s="135" t="s">
        <v>330</v>
      </c>
      <c r="L412" s="135" t="s">
        <v>330</v>
      </c>
      <c r="M412" s="112" t="s">
        <v>330</v>
      </c>
      <c r="N412" s="112"/>
      <c r="O412" s="13" t="s">
        <v>330</v>
      </c>
      <c r="P412" s="13" t="s">
        <v>330</v>
      </c>
    </row>
    <row r="413" spans="4:16" s="9" customFormat="1" ht="12.75" x14ac:dyDescent="0.2">
      <c r="D413" s="107"/>
      <c r="K413" s="135" t="s">
        <v>330</v>
      </c>
      <c r="L413" s="135" t="s">
        <v>330</v>
      </c>
      <c r="M413" s="112" t="s">
        <v>330</v>
      </c>
      <c r="N413" s="112"/>
      <c r="O413" s="13" t="s">
        <v>330</v>
      </c>
      <c r="P413" s="13" t="s">
        <v>330</v>
      </c>
    </row>
    <row r="414" spans="4:16" s="9" customFormat="1" ht="12.75" x14ac:dyDescent="0.2">
      <c r="D414" s="107"/>
      <c r="K414" s="135" t="s">
        <v>330</v>
      </c>
      <c r="L414" s="135" t="s">
        <v>330</v>
      </c>
      <c r="M414" s="112" t="s">
        <v>330</v>
      </c>
      <c r="N414" s="112"/>
      <c r="O414" s="13" t="s">
        <v>330</v>
      </c>
      <c r="P414" s="13" t="s">
        <v>330</v>
      </c>
    </row>
    <row r="415" spans="4:16" s="9" customFormat="1" ht="12.75" x14ac:dyDescent="0.2">
      <c r="D415" s="107"/>
      <c r="K415" s="135" t="s">
        <v>330</v>
      </c>
      <c r="L415" s="135" t="s">
        <v>330</v>
      </c>
      <c r="M415" s="112" t="s">
        <v>330</v>
      </c>
      <c r="N415" s="112"/>
      <c r="O415" s="13" t="s">
        <v>330</v>
      </c>
      <c r="P415" s="13" t="s">
        <v>330</v>
      </c>
    </row>
    <row r="416" spans="4:16" s="9" customFormat="1" ht="12.75" x14ac:dyDescent="0.2">
      <c r="D416" s="107"/>
      <c r="K416" s="135" t="s">
        <v>330</v>
      </c>
      <c r="L416" s="135" t="s">
        <v>330</v>
      </c>
      <c r="M416" s="112" t="s">
        <v>330</v>
      </c>
      <c r="N416" s="112"/>
      <c r="O416" s="13" t="s">
        <v>330</v>
      </c>
      <c r="P416" s="13" t="s">
        <v>330</v>
      </c>
    </row>
    <row r="417" spans="4:16" s="9" customFormat="1" ht="12.75" x14ac:dyDescent="0.2">
      <c r="D417" s="107"/>
      <c r="K417" s="135" t="s">
        <v>330</v>
      </c>
      <c r="L417" s="135" t="s">
        <v>330</v>
      </c>
      <c r="M417" s="112" t="s">
        <v>330</v>
      </c>
      <c r="N417" s="112"/>
      <c r="O417" s="13" t="s">
        <v>330</v>
      </c>
      <c r="P417" s="13" t="s">
        <v>330</v>
      </c>
    </row>
    <row r="418" spans="4:16" s="9" customFormat="1" ht="12.75" x14ac:dyDescent="0.2">
      <c r="D418" s="107"/>
      <c r="K418" s="135" t="s">
        <v>330</v>
      </c>
      <c r="L418" s="135" t="s">
        <v>330</v>
      </c>
      <c r="M418" s="112" t="s">
        <v>330</v>
      </c>
      <c r="N418" s="112"/>
      <c r="O418" s="13" t="s">
        <v>330</v>
      </c>
      <c r="P418" s="13" t="s">
        <v>330</v>
      </c>
    </row>
    <row r="419" spans="4:16" s="9" customFormat="1" ht="12.75" x14ac:dyDescent="0.2">
      <c r="D419" s="107"/>
      <c r="K419" s="135" t="s">
        <v>330</v>
      </c>
      <c r="L419" s="135" t="s">
        <v>330</v>
      </c>
      <c r="M419" s="112" t="s">
        <v>330</v>
      </c>
      <c r="N419" s="112"/>
      <c r="O419" s="13" t="s">
        <v>330</v>
      </c>
      <c r="P419" s="13" t="s">
        <v>330</v>
      </c>
    </row>
    <row r="420" spans="4:16" s="9" customFormat="1" ht="12.75" x14ac:dyDescent="0.2">
      <c r="D420" s="107"/>
      <c r="K420" s="135" t="s">
        <v>330</v>
      </c>
      <c r="L420" s="135" t="s">
        <v>330</v>
      </c>
      <c r="M420" s="112" t="s">
        <v>330</v>
      </c>
      <c r="N420" s="112"/>
      <c r="O420" s="13" t="s">
        <v>330</v>
      </c>
      <c r="P420" s="13" t="s">
        <v>330</v>
      </c>
    </row>
    <row r="421" spans="4:16" s="9" customFormat="1" ht="12.75" x14ac:dyDescent="0.2">
      <c r="D421" s="107"/>
      <c r="K421" s="135" t="s">
        <v>330</v>
      </c>
      <c r="L421" s="135" t="s">
        <v>330</v>
      </c>
      <c r="M421" s="112" t="s">
        <v>330</v>
      </c>
      <c r="N421" s="112"/>
      <c r="O421" s="13" t="s">
        <v>330</v>
      </c>
      <c r="P421" s="13" t="s">
        <v>330</v>
      </c>
    </row>
    <row r="422" spans="4:16" s="9" customFormat="1" ht="12.75" x14ac:dyDescent="0.2">
      <c r="D422" s="107"/>
      <c r="K422" s="135" t="s">
        <v>330</v>
      </c>
      <c r="L422" s="135" t="s">
        <v>330</v>
      </c>
      <c r="M422" s="112" t="s">
        <v>330</v>
      </c>
      <c r="N422" s="112"/>
      <c r="O422" s="13" t="s">
        <v>330</v>
      </c>
      <c r="P422" s="13" t="s">
        <v>330</v>
      </c>
    </row>
    <row r="423" spans="4:16" s="9" customFormat="1" ht="12.75" x14ac:dyDescent="0.2">
      <c r="D423" s="107"/>
      <c r="K423" s="135" t="s">
        <v>330</v>
      </c>
      <c r="L423" s="135" t="s">
        <v>330</v>
      </c>
      <c r="M423" s="112" t="s">
        <v>330</v>
      </c>
      <c r="N423" s="112"/>
      <c r="O423" s="13" t="s">
        <v>330</v>
      </c>
      <c r="P423" s="13" t="s">
        <v>330</v>
      </c>
    </row>
    <row r="424" spans="4:16" s="9" customFormat="1" ht="12.75" x14ac:dyDescent="0.2">
      <c r="D424" s="107"/>
      <c r="K424" s="135" t="s">
        <v>330</v>
      </c>
      <c r="L424" s="135" t="s">
        <v>330</v>
      </c>
      <c r="M424" s="112" t="s">
        <v>330</v>
      </c>
      <c r="N424" s="112"/>
      <c r="O424" s="13" t="s">
        <v>330</v>
      </c>
      <c r="P424" s="13" t="s">
        <v>330</v>
      </c>
    </row>
    <row r="425" spans="4:16" s="9" customFormat="1" ht="12.75" x14ac:dyDescent="0.2">
      <c r="D425" s="107"/>
      <c r="K425" s="135" t="s">
        <v>330</v>
      </c>
      <c r="L425" s="135" t="s">
        <v>330</v>
      </c>
      <c r="M425" s="112" t="s">
        <v>330</v>
      </c>
      <c r="N425" s="112"/>
      <c r="O425" s="13" t="s">
        <v>330</v>
      </c>
      <c r="P425" s="13" t="s">
        <v>330</v>
      </c>
    </row>
    <row r="426" spans="4:16" s="9" customFormat="1" ht="12.75" x14ac:dyDescent="0.2">
      <c r="D426" s="107"/>
      <c r="K426" s="135" t="s">
        <v>330</v>
      </c>
      <c r="L426" s="135" t="s">
        <v>330</v>
      </c>
      <c r="M426" s="112" t="s">
        <v>330</v>
      </c>
      <c r="N426" s="112"/>
      <c r="O426" s="13" t="s">
        <v>330</v>
      </c>
      <c r="P426" s="13" t="s">
        <v>330</v>
      </c>
    </row>
    <row r="427" spans="4:16" s="9" customFormat="1" ht="12.75" x14ac:dyDescent="0.2">
      <c r="D427" s="107"/>
      <c r="K427" s="135" t="s">
        <v>330</v>
      </c>
      <c r="L427" s="135" t="s">
        <v>330</v>
      </c>
      <c r="M427" s="112" t="s">
        <v>330</v>
      </c>
      <c r="N427" s="112"/>
      <c r="O427" s="13" t="s">
        <v>330</v>
      </c>
      <c r="P427" s="13" t="s">
        <v>330</v>
      </c>
    </row>
    <row r="428" spans="4:16" s="9" customFormat="1" ht="12.75" x14ac:dyDescent="0.2">
      <c r="D428" s="107"/>
      <c r="K428" s="135" t="s">
        <v>330</v>
      </c>
      <c r="L428" s="135" t="s">
        <v>330</v>
      </c>
      <c r="M428" s="112" t="s">
        <v>330</v>
      </c>
      <c r="N428" s="112"/>
      <c r="O428" s="13" t="s">
        <v>330</v>
      </c>
      <c r="P428" s="13" t="s">
        <v>330</v>
      </c>
    </row>
    <row r="429" spans="4:16" s="9" customFormat="1" ht="12.75" x14ac:dyDescent="0.2">
      <c r="D429" s="107"/>
      <c r="K429" s="135" t="s">
        <v>330</v>
      </c>
      <c r="L429" s="135" t="s">
        <v>330</v>
      </c>
      <c r="M429" s="112" t="s">
        <v>330</v>
      </c>
      <c r="N429" s="112"/>
      <c r="O429" s="13" t="s">
        <v>330</v>
      </c>
      <c r="P429" s="13" t="s">
        <v>330</v>
      </c>
    </row>
    <row r="430" spans="4:16" s="9" customFormat="1" ht="12.75" x14ac:dyDescent="0.2">
      <c r="D430" s="107"/>
      <c r="K430" s="135" t="s">
        <v>330</v>
      </c>
      <c r="L430" s="135" t="s">
        <v>330</v>
      </c>
      <c r="M430" s="112" t="s">
        <v>330</v>
      </c>
      <c r="N430" s="112"/>
      <c r="O430" s="13" t="s">
        <v>330</v>
      </c>
      <c r="P430" s="13" t="s">
        <v>330</v>
      </c>
    </row>
    <row r="431" spans="4:16" s="9" customFormat="1" ht="12.75" x14ac:dyDescent="0.2">
      <c r="D431" s="107"/>
      <c r="K431" s="135" t="s">
        <v>330</v>
      </c>
      <c r="L431" s="135" t="s">
        <v>330</v>
      </c>
      <c r="M431" s="112" t="s">
        <v>330</v>
      </c>
      <c r="N431" s="112"/>
      <c r="O431" s="13" t="s">
        <v>330</v>
      </c>
      <c r="P431" s="13" t="s">
        <v>330</v>
      </c>
    </row>
    <row r="432" spans="4:16" s="9" customFormat="1" ht="12.75" x14ac:dyDescent="0.2">
      <c r="D432" s="107"/>
      <c r="K432" s="135" t="s">
        <v>330</v>
      </c>
      <c r="L432" s="135" t="s">
        <v>330</v>
      </c>
      <c r="M432" s="112" t="s">
        <v>330</v>
      </c>
      <c r="N432" s="112"/>
      <c r="O432" s="13" t="s">
        <v>330</v>
      </c>
      <c r="P432" s="13" t="s">
        <v>330</v>
      </c>
    </row>
    <row r="433" spans="4:16" s="9" customFormat="1" ht="12.75" x14ac:dyDescent="0.2">
      <c r="D433" s="107"/>
      <c r="K433" s="135" t="s">
        <v>330</v>
      </c>
      <c r="L433" s="135" t="s">
        <v>330</v>
      </c>
      <c r="M433" s="112" t="s">
        <v>330</v>
      </c>
      <c r="N433" s="112"/>
      <c r="O433" s="13" t="s">
        <v>330</v>
      </c>
      <c r="P433" s="13" t="s">
        <v>330</v>
      </c>
    </row>
    <row r="434" spans="4:16" s="9" customFormat="1" ht="12.75" x14ac:dyDescent="0.2">
      <c r="D434" s="107"/>
      <c r="K434" s="135" t="s">
        <v>330</v>
      </c>
      <c r="L434" s="135" t="s">
        <v>330</v>
      </c>
      <c r="M434" s="112" t="s">
        <v>330</v>
      </c>
      <c r="N434" s="112"/>
      <c r="O434" s="13" t="s">
        <v>330</v>
      </c>
      <c r="P434" s="13" t="s">
        <v>330</v>
      </c>
    </row>
    <row r="435" spans="4:16" s="9" customFormat="1" ht="12.75" x14ac:dyDescent="0.2">
      <c r="D435" s="107"/>
      <c r="K435" s="135" t="s">
        <v>330</v>
      </c>
      <c r="L435" s="135" t="s">
        <v>330</v>
      </c>
      <c r="M435" s="112" t="s">
        <v>330</v>
      </c>
      <c r="N435" s="112"/>
      <c r="O435" s="13" t="s">
        <v>330</v>
      </c>
      <c r="P435" s="13" t="s">
        <v>330</v>
      </c>
    </row>
    <row r="436" spans="4:16" s="9" customFormat="1" ht="12.75" x14ac:dyDescent="0.2">
      <c r="D436" s="107"/>
      <c r="K436" s="135" t="s">
        <v>330</v>
      </c>
      <c r="L436" s="135" t="s">
        <v>330</v>
      </c>
      <c r="M436" s="112" t="s">
        <v>330</v>
      </c>
      <c r="N436" s="112"/>
      <c r="O436" s="13" t="s">
        <v>330</v>
      </c>
      <c r="P436" s="13" t="s">
        <v>330</v>
      </c>
    </row>
    <row r="437" spans="4:16" s="9" customFormat="1" ht="12.75" x14ac:dyDescent="0.2">
      <c r="D437" s="107"/>
      <c r="K437" s="135" t="s">
        <v>330</v>
      </c>
      <c r="L437" s="135" t="s">
        <v>330</v>
      </c>
      <c r="M437" s="112" t="s">
        <v>330</v>
      </c>
      <c r="N437" s="112"/>
      <c r="O437" s="13" t="s">
        <v>330</v>
      </c>
      <c r="P437" s="13" t="s">
        <v>330</v>
      </c>
    </row>
    <row r="438" spans="4:16" s="9" customFormat="1" ht="12.75" x14ac:dyDescent="0.2">
      <c r="D438" s="107"/>
      <c r="K438" s="135" t="s">
        <v>330</v>
      </c>
      <c r="L438" s="135" t="s">
        <v>330</v>
      </c>
      <c r="M438" s="112" t="s">
        <v>330</v>
      </c>
      <c r="N438" s="112"/>
      <c r="O438" s="13" t="s">
        <v>330</v>
      </c>
      <c r="P438" s="13" t="s">
        <v>330</v>
      </c>
    </row>
    <row r="439" spans="4:16" s="9" customFormat="1" ht="12.75" x14ac:dyDescent="0.2">
      <c r="D439" s="107"/>
      <c r="K439" s="135" t="s">
        <v>330</v>
      </c>
      <c r="L439" s="135" t="s">
        <v>330</v>
      </c>
      <c r="M439" s="112" t="s">
        <v>330</v>
      </c>
      <c r="N439" s="112"/>
      <c r="O439" s="13" t="s">
        <v>330</v>
      </c>
      <c r="P439" s="13" t="s">
        <v>330</v>
      </c>
    </row>
    <row r="440" spans="4:16" s="9" customFormat="1" ht="12.75" x14ac:dyDescent="0.2">
      <c r="D440" s="107"/>
      <c r="K440" s="135" t="s">
        <v>330</v>
      </c>
      <c r="L440" s="135" t="s">
        <v>330</v>
      </c>
      <c r="M440" s="112" t="s">
        <v>330</v>
      </c>
      <c r="N440" s="112"/>
      <c r="O440" s="13" t="s">
        <v>330</v>
      </c>
      <c r="P440" s="13" t="s">
        <v>330</v>
      </c>
    </row>
    <row r="441" spans="4:16" s="9" customFormat="1" ht="12.75" x14ac:dyDescent="0.2">
      <c r="D441" s="107"/>
      <c r="K441" s="135" t="s">
        <v>330</v>
      </c>
      <c r="L441" s="135" t="s">
        <v>330</v>
      </c>
      <c r="M441" s="112" t="s">
        <v>330</v>
      </c>
      <c r="N441" s="112"/>
      <c r="O441" s="13" t="s">
        <v>330</v>
      </c>
      <c r="P441" s="13" t="s">
        <v>330</v>
      </c>
    </row>
    <row r="442" spans="4:16" s="9" customFormat="1" ht="12.75" x14ac:dyDescent="0.2">
      <c r="D442" s="107"/>
      <c r="K442" s="135" t="s">
        <v>330</v>
      </c>
      <c r="L442" s="135" t="s">
        <v>330</v>
      </c>
      <c r="M442" s="112" t="s">
        <v>330</v>
      </c>
      <c r="N442" s="112"/>
      <c r="O442" s="13" t="s">
        <v>330</v>
      </c>
      <c r="P442" s="13" t="s">
        <v>330</v>
      </c>
    </row>
    <row r="443" spans="4:16" s="9" customFormat="1" ht="12.75" x14ac:dyDescent="0.2">
      <c r="D443" s="107"/>
      <c r="K443" s="135" t="s">
        <v>330</v>
      </c>
      <c r="L443" s="135" t="s">
        <v>330</v>
      </c>
      <c r="M443" s="112" t="s">
        <v>330</v>
      </c>
      <c r="N443" s="112"/>
      <c r="O443" s="13" t="s">
        <v>330</v>
      </c>
      <c r="P443" s="13" t="s">
        <v>330</v>
      </c>
    </row>
    <row r="444" spans="4:16" s="9" customFormat="1" ht="12.75" x14ac:dyDescent="0.2">
      <c r="D444" s="107"/>
      <c r="K444" s="135" t="s">
        <v>330</v>
      </c>
      <c r="L444" s="135" t="s">
        <v>330</v>
      </c>
      <c r="M444" s="112" t="s">
        <v>330</v>
      </c>
      <c r="N444" s="112"/>
      <c r="O444" s="13" t="s">
        <v>330</v>
      </c>
      <c r="P444" s="13" t="s">
        <v>330</v>
      </c>
    </row>
    <row r="445" spans="4:16" s="9" customFormat="1" ht="12.75" x14ac:dyDescent="0.2">
      <c r="D445" s="107"/>
      <c r="K445" s="135" t="s">
        <v>330</v>
      </c>
      <c r="L445" s="135" t="s">
        <v>330</v>
      </c>
      <c r="M445" s="112" t="s">
        <v>330</v>
      </c>
      <c r="N445" s="112"/>
      <c r="O445" s="13" t="s">
        <v>330</v>
      </c>
      <c r="P445" s="13" t="s">
        <v>330</v>
      </c>
    </row>
    <row r="446" spans="4:16" s="9" customFormat="1" ht="12.75" x14ac:dyDescent="0.2">
      <c r="D446" s="107"/>
      <c r="K446" s="135" t="s">
        <v>330</v>
      </c>
      <c r="L446" s="135" t="s">
        <v>330</v>
      </c>
      <c r="M446" s="112" t="s">
        <v>330</v>
      </c>
      <c r="N446" s="112"/>
      <c r="O446" s="13" t="s">
        <v>330</v>
      </c>
      <c r="P446" s="13" t="s">
        <v>330</v>
      </c>
    </row>
    <row r="447" spans="4:16" s="9" customFormat="1" ht="12.75" x14ac:dyDescent="0.2">
      <c r="D447" s="107"/>
      <c r="K447" s="135" t="s">
        <v>330</v>
      </c>
      <c r="L447" s="135" t="s">
        <v>330</v>
      </c>
      <c r="M447" s="112" t="s">
        <v>330</v>
      </c>
      <c r="N447" s="112"/>
      <c r="O447" s="13" t="s">
        <v>330</v>
      </c>
      <c r="P447" s="13" t="s">
        <v>330</v>
      </c>
    </row>
    <row r="448" spans="4:16" s="9" customFormat="1" ht="12.75" x14ac:dyDescent="0.2">
      <c r="D448" s="107"/>
      <c r="K448" s="135" t="s">
        <v>330</v>
      </c>
      <c r="L448" s="135" t="s">
        <v>330</v>
      </c>
      <c r="M448" s="112" t="s">
        <v>330</v>
      </c>
      <c r="N448" s="112"/>
      <c r="O448" s="13" t="s">
        <v>330</v>
      </c>
      <c r="P448" s="13" t="s">
        <v>330</v>
      </c>
    </row>
    <row r="449" spans="4:16" s="9" customFormat="1" ht="12.75" x14ac:dyDescent="0.2">
      <c r="D449" s="107"/>
      <c r="K449" s="135" t="s">
        <v>330</v>
      </c>
      <c r="L449" s="135" t="s">
        <v>330</v>
      </c>
      <c r="M449" s="112" t="s">
        <v>330</v>
      </c>
      <c r="N449" s="112"/>
      <c r="O449" s="13" t="s">
        <v>330</v>
      </c>
      <c r="P449" s="13" t="s">
        <v>330</v>
      </c>
    </row>
    <row r="450" spans="4:16" s="9" customFormat="1" ht="12.75" x14ac:dyDescent="0.2">
      <c r="D450" s="107"/>
      <c r="K450" s="135" t="s">
        <v>330</v>
      </c>
      <c r="L450" s="135" t="s">
        <v>330</v>
      </c>
      <c r="M450" s="112" t="s">
        <v>330</v>
      </c>
      <c r="N450" s="112"/>
      <c r="O450" s="13" t="s">
        <v>330</v>
      </c>
      <c r="P450" s="13" t="s">
        <v>330</v>
      </c>
    </row>
    <row r="451" spans="4:16" s="9" customFormat="1" ht="12.75" x14ac:dyDescent="0.2">
      <c r="D451" s="107"/>
      <c r="K451" s="135" t="s">
        <v>330</v>
      </c>
      <c r="L451" s="135" t="s">
        <v>330</v>
      </c>
      <c r="M451" s="112" t="s">
        <v>330</v>
      </c>
      <c r="N451" s="112"/>
      <c r="O451" s="13" t="s">
        <v>330</v>
      </c>
      <c r="P451" s="13" t="s">
        <v>330</v>
      </c>
    </row>
    <row r="452" spans="4:16" s="9" customFormat="1" ht="12.75" x14ac:dyDescent="0.2">
      <c r="D452" s="107"/>
      <c r="K452" s="135" t="s">
        <v>330</v>
      </c>
      <c r="L452" s="135" t="s">
        <v>330</v>
      </c>
      <c r="M452" s="112" t="s">
        <v>330</v>
      </c>
      <c r="N452" s="112"/>
      <c r="O452" s="13" t="s">
        <v>330</v>
      </c>
      <c r="P452" s="13" t="s">
        <v>330</v>
      </c>
    </row>
    <row r="453" spans="4:16" s="9" customFormat="1" ht="12.75" x14ac:dyDescent="0.2">
      <c r="D453" s="107"/>
      <c r="K453" s="135" t="s">
        <v>330</v>
      </c>
      <c r="L453" s="135" t="s">
        <v>330</v>
      </c>
      <c r="M453" s="112" t="s">
        <v>330</v>
      </c>
      <c r="N453" s="112"/>
      <c r="O453" s="13" t="s">
        <v>330</v>
      </c>
      <c r="P453" s="13" t="s">
        <v>330</v>
      </c>
    </row>
    <row r="454" spans="4:16" s="9" customFormat="1" ht="12.75" x14ac:dyDescent="0.2">
      <c r="D454" s="107"/>
      <c r="K454" s="135" t="s">
        <v>330</v>
      </c>
      <c r="L454" s="135" t="s">
        <v>330</v>
      </c>
      <c r="M454" s="112" t="s">
        <v>330</v>
      </c>
      <c r="N454" s="112"/>
      <c r="O454" s="13" t="s">
        <v>330</v>
      </c>
      <c r="P454" s="13" t="s">
        <v>330</v>
      </c>
    </row>
    <row r="455" spans="4:16" s="9" customFormat="1" ht="12.75" x14ac:dyDescent="0.2">
      <c r="D455" s="107"/>
      <c r="K455" s="135" t="s">
        <v>330</v>
      </c>
      <c r="L455" s="135" t="s">
        <v>330</v>
      </c>
      <c r="M455" s="112" t="s">
        <v>330</v>
      </c>
      <c r="N455" s="112"/>
      <c r="O455" s="13" t="s">
        <v>330</v>
      </c>
      <c r="P455" s="13" t="s">
        <v>330</v>
      </c>
    </row>
    <row r="456" spans="4:16" s="9" customFormat="1" ht="12.75" x14ac:dyDescent="0.2">
      <c r="D456" s="107"/>
      <c r="K456" s="135" t="s">
        <v>330</v>
      </c>
      <c r="L456" s="135" t="s">
        <v>330</v>
      </c>
      <c r="M456" s="112" t="s">
        <v>330</v>
      </c>
      <c r="N456" s="112"/>
      <c r="O456" s="13" t="s">
        <v>330</v>
      </c>
      <c r="P456" s="13" t="s">
        <v>330</v>
      </c>
    </row>
    <row r="457" spans="4:16" s="9" customFormat="1" ht="12.75" x14ac:dyDescent="0.2">
      <c r="D457" s="107"/>
      <c r="K457" s="135" t="s">
        <v>330</v>
      </c>
      <c r="L457" s="135" t="s">
        <v>330</v>
      </c>
      <c r="M457" s="112" t="s">
        <v>330</v>
      </c>
      <c r="N457" s="112"/>
      <c r="O457" s="13" t="s">
        <v>330</v>
      </c>
      <c r="P457" s="13" t="s">
        <v>330</v>
      </c>
    </row>
    <row r="458" spans="4:16" s="9" customFormat="1" ht="12.75" x14ac:dyDescent="0.2">
      <c r="D458" s="107"/>
      <c r="K458" s="135" t="s">
        <v>330</v>
      </c>
      <c r="L458" s="135" t="s">
        <v>330</v>
      </c>
      <c r="M458" s="112" t="s">
        <v>330</v>
      </c>
      <c r="N458" s="112"/>
      <c r="O458" s="13" t="s">
        <v>330</v>
      </c>
      <c r="P458" s="13" t="s">
        <v>330</v>
      </c>
    </row>
    <row r="459" spans="4:16" s="9" customFormat="1" ht="12.75" x14ac:dyDescent="0.2">
      <c r="D459" s="107"/>
      <c r="K459" s="135" t="s">
        <v>330</v>
      </c>
      <c r="L459" s="135" t="s">
        <v>330</v>
      </c>
      <c r="M459" s="112" t="s">
        <v>330</v>
      </c>
      <c r="N459" s="112"/>
      <c r="O459" s="13" t="s">
        <v>330</v>
      </c>
      <c r="P459" s="13" t="s">
        <v>330</v>
      </c>
    </row>
    <row r="460" spans="4:16" s="9" customFormat="1" ht="12.75" x14ac:dyDescent="0.2">
      <c r="D460" s="107"/>
      <c r="K460" s="135" t="s">
        <v>330</v>
      </c>
      <c r="L460" s="135" t="s">
        <v>330</v>
      </c>
      <c r="M460" s="112" t="s">
        <v>330</v>
      </c>
      <c r="N460" s="112"/>
      <c r="O460" s="13" t="s">
        <v>330</v>
      </c>
      <c r="P460" s="13" t="s">
        <v>330</v>
      </c>
    </row>
    <row r="461" spans="4:16" s="9" customFormat="1" ht="12.75" x14ac:dyDescent="0.2">
      <c r="D461" s="107"/>
      <c r="K461" s="135" t="s">
        <v>330</v>
      </c>
      <c r="L461" s="135" t="s">
        <v>330</v>
      </c>
      <c r="M461" s="112" t="s">
        <v>330</v>
      </c>
      <c r="N461" s="112"/>
      <c r="O461" s="13" t="s">
        <v>330</v>
      </c>
      <c r="P461" s="13" t="s">
        <v>330</v>
      </c>
    </row>
    <row r="462" spans="4:16" s="9" customFormat="1" ht="12.75" x14ac:dyDescent="0.2">
      <c r="D462" s="107"/>
      <c r="K462" s="135" t="s">
        <v>330</v>
      </c>
      <c r="L462" s="135" t="s">
        <v>330</v>
      </c>
      <c r="M462" s="112" t="s">
        <v>330</v>
      </c>
      <c r="N462" s="112"/>
      <c r="O462" s="13" t="s">
        <v>330</v>
      </c>
      <c r="P462" s="13" t="s">
        <v>330</v>
      </c>
    </row>
    <row r="463" spans="4:16" s="9" customFormat="1" ht="12.75" x14ac:dyDescent="0.2">
      <c r="D463" s="107"/>
      <c r="K463" s="135" t="s">
        <v>330</v>
      </c>
      <c r="L463" s="135" t="s">
        <v>330</v>
      </c>
      <c r="M463" s="112" t="s">
        <v>330</v>
      </c>
      <c r="N463" s="112"/>
      <c r="O463" s="13" t="s">
        <v>330</v>
      </c>
      <c r="P463" s="13" t="s">
        <v>330</v>
      </c>
    </row>
    <row r="464" spans="4:16" s="9" customFormat="1" ht="12.75" x14ac:dyDescent="0.2">
      <c r="D464" s="107"/>
      <c r="K464" s="135" t="s">
        <v>330</v>
      </c>
      <c r="L464" s="135" t="s">
        <v>330</v>
      </c>
      <c r="M464" s="112" t="s">
        <v>330</v>
      </c>
      <c r="N464" s="112"/>
      <c r="O464" s="13" t="s">
        <v>330</v>
      </c>
      <c r="P464" s="13" t="s">
        <v>330</v>
      </c>
    </row>
    <row r="465" spans="4:16" s="9" customFormat="1" ht="12.75" x14ac:dyDescent="0.2">
      <c r="D465" s="107"/>
      <c r="K465" s="135" t="s">
        <v>330</v>
      </c>
      <c r="L465" s="135" t="s">
        <v>330</v>
      </c>
      <c r="M465" s="112" t="s">
        <v>330</v>
      </c>
      <c r="N465" s="112"/>
      <c r="O465" s="13" t="s">
        <v>330</v>
      </c>
      <c r="P465" s="13" t="s">
        <v>330</v>
      </c>
    </row>
    <row r="466" spans="4:16" s="9" customFormat="1" ht="12.75" x14ac:dyDescent="0.2">
      <c r="D466" s="107"/>
      <c r="K466" s="135" t="s">
        <v>330</v>
      </c>
      <c r="L466" s="135" t="s">
        <v>330</v>
      </c>
      <c r="M466" s="112" t="s">
        <v>330</v>
      </c>
      <c r="N466" s="112"/>
      <c r="O466" s="13" t="s">
        <v>330</v>
      </c>
      <c r="P466" s="13" t="s">
        <v>330</v>
      </c>
    </row>
    <row r="467" spans="4:16" s="9" customFormat="1" ht="12.75" x14ac:dyDescent="0.2">
      <c r="D467" s="107"/>
      <c r="K467" s="135" t="s">
        <v>330</v>
      </c>
      <c r="L467" s="135" t="s">
        <v>330</v>
      </c>
      <c r="M467" s="112" t="s">
        <v>330</v>
      </c>
      <c r="N467" s="112"/>
      <c r="O467" s="13" t="s">
        <v>330</v>
      </c>
      <c r="P467" s="13" t="s">
        <v>330</v>
      </c>
    </row>
    <row r="468" spans="4:16" s="9" customFormat="1" ht="12.75" x14ac:dyDescent="0.2">
      <c r="D468" s="107"/>
      <c r="K468" s="135" t="s">
        <v>330</v>
      </c>
      <c r="L468" s="135" t="s">
        <v>330</v>
      </c>
      <c r="M468" s="112" t="s">
        <v>330</v>
      </c>
      <c r="N468" s="112"/>
      <c r="O468" s="13" t="s">
        <v>330</v>
      </c>
      <c r="P468" s="13" t="s">
        <v>330</v>
      </c>
    </row>
    <row r="469" spans="4:16" s="9" customFormat="1" ht="12.75" x14ac:dyDescent="0.2">
      <c r="D469" s="107"/>
      <c r="K469" s="135" t="s">
        <v>330</v>
      </c>
      <c r="L469" s="135" t="s">
        <v>330</v>
      </c>
      <c r="M469" s="112" t="s">
        <v>330</v>
      </c>
      <c r="N469" s="112"/>
      <c r="O469" s="13" t="s">
        <v>330</v>
      </c>
      <c r="P469" s="13" t="s">
        <v>330</v>
      </c>
    </row>
    <row r="470" spans="4:16" s="9" customFormat="1" ht="12.75" x14ac:dyDescent="0.2">
      <c r="D470" s="107"/>
      <c r="K470" s="135" t="s">
        <v>330</v>
      </c>
      <c r="L470" s="135" t="s">
        <v>330</v>
      </c>
      <c r="M470" s="112" t="s">
        <v>330</v>
      </c>
      <c r="N470" s="112"/>
      <c r="O470" s="13" t="s">
        <v>330</v>
      </c>
      <c r="P470" s="13" t="s">
        <v>330</v>
      </c>
    </row>
    <row r="471" spans="4:16" s="9" customFormat="1" ht="12.75" x14ac:dyDescent="0.2">
      <c r="D471" s="107"/>
      <c r="K471" s="135" t="s">
        <v>330</v>
      </c>
      <c r="L471" s="135" t="s">
        <v>330</v>
      </c>
      <c r="M471" s="112" t="s">
        <v>330</v>
      </c>
      <c r="N471" s="112"/>
      <c r="O471" s="13" t="s">
        <v>330</v>
      </c>
      <c r="P471" s="13" t="s">
        <v>330</v>
      </c>
    </row>
    <row r="472" spans="4:16" s="9" customFormat="1" ht="12.75" x14ac:dyDescent="0.2">
      <c r="D472" s="107"/>
      <c r="K472" s="135" t="s">
        <v>330</v>
      </c>
      <c r="L472" s="135" t="s">
        <v>330</v>
      </c>
      <c r="M472" s="112" t="s">
        <v>330</v>
      </c>
      <c r="N472" s="112"/>
      <c r="O472" s="13" t="s">
        <v>330</v>
      </c>
      <c r="P472" s="13" t="s">
        <v>330</v>
      </c>
    </row>
    <row r="473" spans="4:16" s="9" customFormat="1" ht="12.75" x14ac:dyDescent="0.2">
      <c r="D473" s="107"/>
      <c r="K473" s="135" t="s">
        <v>330</v>
      </c>
      <c r="L473" s="135" t="s">
        <v>330</v>
      </c>
      <c r="M473" s="112" t="s">
        <v>330</v>
      </c>
      <c r="N473" s="112"/>
      <c r="O473" s="13" t="s">
        <v>330</v>
      </c>
      <c r="P473" s="13" t="s">
        <v>330</v>
      </c>
    </row>
    <row r="474" spans="4:16" s="9" customFormat="1" ht="12.75" x14ac:dyDescent="0.2">
      <c r="D474" s="107"/>
      <c r="K474" s="135" t="s">
        <v>330</v>
      </c>
      <c r="L474" s="135" t="s">
        <v>330</v>
      </c>
      <c r="M474" s="112" t="s">
        <v>330</v>
      </c>
      <c r="N474" s="112"/>
      <c r="O474" s="13" t="s">
        <v>330</v>
      </c>
      <c r="P474" s="13" t="s">
        <v>330</v>
      </c>
    </row>
    <row r="475" spans="4:16" s="9" customFormat="1" ht="12.75" x14ac:dyDescent="0.2">
      <c r="D475" s="107"/>
      <c r="K475" s="135" t="s">
        <v>330</v>
      </c>
      <c r="L475" s="135" t="s">
        <v>330</v>
      </c>
      <c r="M475" s="112" t="s">
        <v>330</v>
      </c>
      <c r="N475" s="112"/>
      <c r="O475" s="13" t="s">
        <v>330</v>
      </c>
      <c r="P475" s="13" t="s">
        <v>330</v>
      </c>
    </row>
    <row r="476" spans="4:16" s="9" customFormat="1" ht="12.75" x14ac:dyDescent="0.2">
      <c r="D476" s="107"/>
      <c r="K476" s="135" t="s">
        <v>330</v>
      </c>
      <c r="L476" s="135" t="s">
        <v>330</v>
      </c>
      <c r="M476" s="112" t="s">
        <v>330</v>
      </c>
      <c r="N476" s="112"/>
      <c r="O476" s="13" t="s">
        <v>330</v>
      </c>
      <c r="P476" s="13" t="s">
        <v>330</v>
      </c>
    </row>
    <row r="477" spans="4:16" s="9" customFormat="1" ht="12.75" x14ac:dyDescent="0.2">
      <c r="D477" s="107"/>
      <c r="K477" s="135" t="s">
        <v>330</v>
      </c>
      <c r="L477" s="135" t="s">
        <v>330</v>
      </c>
      <c r="M477" s="112" t="s">
        <v>330</v>
      </c>
      <c r="N477" s="112"/>
      <c r="O477" s="13" t="s">
        <v>330</v>
      </c>
      <c r="P477" s="13" t="s">
        <v>330</v>
      </c>
    </row>
    <row r="478" spans="4:16" s="9" customFormat="1" ht="12.75" x14ac:dyDescent="0.2">
      <c r="D478" s="107"/>
      <c r="K478" s="135" t="s">
        <v>330</v>
      </c>
      <c r="L478" s="135" t="s">
        <v>330</v>
      </c>
      <c r="M478" s="112" t="s">
        <v>330</v>
      </c>
      <c r="N478" s="112"/>
      <c r="O478" s="13" t="s">
        <v>330</v>
      </c>
      <c r="P478" s="13" t="s">
        <v>330</v>
      </c>
    </row>
    <row r="479" spans="4:16" s="9" customFormat="1" ht="12.75" x14ac:dyDescent="0.2">
      <c r="D479" s="107"/>
      <c r="K479" s="135" t="s">
        <v>330</v>
      </c>
      <c r="L479" s="135" t="s">
        <v>330</v>
      </c>
      <c r="M479" s="112" t="s">
        <v>330</v>
      </c>
      <c r="N479" s="112"/>
      <c r="O479" s="13" t="s">
        <v>330</v>
      </c>
      <c r="P479" s="13" t="s">
        <v>330</v>
      </c>
    </row>
    <row r="480" spans="4:16" s="9" customFormat="1" ht="12.75" x14ac:dyDescent="0.2">
      <c r="D480" s="107"/>
      <c r="K480" s="135" t="s">
        <v>330</v>
      </c>
      <c r="L480" s="135" t="s">
        <v>330</v>
      </c>
      <c r="M480" s="112" t="s">
        <v>330</v>
      </c>
      <c r="N480" s="112"/>
      <c r="O480" s="13" t="s">
        <v>330</v>
      </c>
      <c r="P480" s="13" t="s">
        <v>330</v>
      </c>
    </row>
    <row r="481" spans="4:16" s="9" customFormat="1" ht="12.75" x14ac:dyDescent="0.2">
      <c r="D481" s="107"/>
      <c r="K481" s="135" t="s">
        <v>330</v>
      </c>
      <c r="L481" s="135" t="s">
        <v>330</v>
      </c>
      <c r="M481" s="112" t="s">
        <v>330</v>
      </c>
      <c r="N481" s="112"/>
      <c r="O481" s="13" t="s">
        <v>330</v>
      </c>
      <c r="P481" s="13" t="s">
        <v>330</v>
      </c>
    </row>
    <row r="482" spans="4:16" s="9" customFormat="1" ht="12.75" x14ac:dyDescent="0.2">
      <c r="D482" s="107"/>
      <c r="K482" s="135" t="s">
        <v>330</v>
      </c>
      <c r="L482" s="135" t="s">
        <v>330</v>
      </c>
      <c r="M482" s="112" t="s">
        <v>330</v>
      </c>
      <c r="N482" s="112"/>
      <c r="O482" s="13" t="s">
        <v>330</v>
      </c>
      <c r="P482" s="13" t="s">
        <v>330</v>
      </c>
    </row>
    <row r="483" spans="4:16" s="9" customFormat="1" ht="12.75" x14ac:dyDescent="0.2">
      <c r="D483" s="107"/>
      <c r="K483" s="135" t="s">
        <v>330</v>
      </c>
      <c r="L483" s="135" t="s">
        <v>330</v>
      </c>
      <c r="M483" s="112" t="s">
        <v>330</v>
      </c>
      <c r="N483" s="112"/>
      <c r="O483" s="13" t="s">
        <v>330</v>
      </c>
      <c r="P483" s="13" t="s">
        <v>330</v>
      </c>
    </row>
    <row r="484" spans="4:16" s="9" customFormat="1" ht="12.75" x14ac:dyDescent="0.2">
      <c r="D484" s="107"/>
      <c r="K484" s="135" t="s">
        <v>330</v>
      </c>
      <c r="L484" s="135" t="s">
        <v>330</v>
      </c>
      <c r="M484" s="112" t="s">
        <v>330</v>
      </c>
      <c r="N484" s="112"/>
      <c r="O484" s="13" t="s">
        <v>330</v>
      </c>
      <c r="P484" s="13" t="s">
        <v>330</v>
      </c>
    </row>
    <row r="485" spans="4:16" s="9" customFormat="1" ht="12.75" x14ac:dyDescent="0.2">
      <c r="D485" s="107"/>
      <c r="K485" s="135" t="s">
        <v>330</v>
      </c>
      <c r="L485" s="135" t="s">
        <v>330</v>
      </c>
      <c r="M485" s="112" t="s">
        <v>330</v>
      </c>
      <c r="N485" s="112"/>
      <c r="O485" s="13" t="s">
        <v>330</v>
      </c>
      <c r="P485" s="13" t="s">
        <v>330</v>
      </c>
    </row>
    <row r="486" spans="4:16" s="9" customFormat="1" ht="12.75" x14ac:dyDescent="0.2">
      <c r="D486" s="107"/>
      <c r="K486" s="135" t="s">
        <v>330</v>
      </c>
      <c r="L486" s="135" t="s">
        <v>330</v>
      </c>
      <c r="M486" s="112" t="s">
        <v>330</v>
      </c>
      <c r="N486" s="112"/>
      <c r="O486" s="13" t="s">
        <v>330</v>
      </c>
      <c r="P486" s="13" t="s">
        <v>330</v>
      </c>
    </row>
    <row r="487" spans="4:16" s="9" customFormat="1" ht="12.75" x14ac:dyDescent="0.2">
      <c r="D487" s="107"/>
      <c r="K487" s="135" t="s">
        <v>330</v>
      </c>
      <c r="L487" s="135" t="s">
        <v>330</v>
      </c>
      <c r="M487" s="112" t="s">
        <v>330</v>
      </c>
      <c r="N487" s="112"/>
      <c r="O487" s="13" t="s">
        <v>330</v>
      </c>
      <c r="P487" s="13" t="s">
        <v>330</v>
      </c>
    </row>
    <row r="488" spans="4:16" s="9" customFormat="1" ht="12.75" x14ac:dyDescent="0.2">
      <c r="D488" s="107"/>
      <c r="K488" s="135" t="s">
        <v>330</v>
      </c>
      <c r="L488" s="135" t="s">
        <v>330</v>
      </c>
      <c r="M488" s="112" t="s">
        <v>330</v>
      </c>
      <c r="N488" s="112"/>
      <c r="O488" s="13" t="s">
        <v>330</v>
      </c>
      <c r="P488" s="13" t="s">
        <v>330</v>
      </c>
    </row>
    <row r="489" spans="4:16" s="9" customFormat="1" ht="12.75" x14ac:dyDescent="0.2">
      <c r="D489" s="107"/>
      <c r="K489" s="135" t="s">
        <v>330</v>
      </c>
      <c r="L489" s="135" t="s">
        <v>330</v>
      </c>
      <c r="M489" s="112" t="s">
        <v>330</v>
      </c>
      <c r="N489" s="112"/>
      <c r="O489" s="13" t="s">
        <v>330</v>
      </c>
      <c r="P489" s="13" t="s">
        <v>330</v>
      </c>
    </row>
    <row r="490" spans="4:16" s="9" customFormat="1" ht="12.75" x14ac:dyDescent="0.2">
      <c r="D490" s="107"/>
      <c r="K490" s="135" t="s">
        <v>330</v>
      </c>
      <c r="L490" s="135" t="s">
        <v>330</v>
      </c>
      <c r="M490" s="112" t="s">
        <v>330</v>
      </c>
      <c r="N490" s="112"/>
      <c r="O490" s="13" t="s">
        <v>330</v>
      </c>
      <c r="P490" s="13" t="s">
        <v>330</v>
      </c>
    </row>
    <row r="491" spans="4:16" s="9" customFormat="1" ht="12.75" x14ac:dyDescent="0.2">
      <c r="D491" s="107"/>
      <c r="K491" s="135" t="s">
        <v>330</v>
      </c>
      <c r="L491" s="135" t="s">
        <v>330</v>
      </c>
      <c r="M491" s="112" t="s">
        <v>330</v>
      </c>
      <c r="N491" s="112"/>
      <c r="O491" s="13" t="s">
        <v>330</v>
      </c>
      <c r="P491" s="13" t="s">
        <v>330</v>
      </c>
    </row>
    <row r="492" spans="4:16" s="9" customFormat="1" ht="12.75" x14ac:dyDescent="0.2">
      <c r="D492" s="107"/>
      <c r="K492" s="135" t="s">
        <v>330</v>
      </c>
      <c r="L492" s="135" t="s">
        <v>330</v>
      </c>
      <c r="M492" s="112" t="s">
        <v>330</v>
      </c>
      <c r="N492" s="112"/>
      <c r="O492" s="13" t="s">
        <v>330</v>
      </c>
      <c r="P492" s="13" t="s">
        <v>330</v>
      </c>
    </row>
    <row r="493" spans="4:16" s="9" customFormat="1" ht="12.75" x14ac:dyDescent="0.2">
      <c r="D493" s="107"/>
      <c r="K493" s="135" t="s">
        <v>330</v>
      </c>
      <c r="L493" s="135" t="s">
        <v>330</v>
      </c>
      <c r="M493" s="112" t="s">
        <v>330</v>
      </c>
      <c r="N493" s="112"/>
      <c r="O493" s="13" t="s">
        <v>330</v>
      </c>
      <c r="P493" s="13" t="s">
        <v>330</v>
      </c>
    </row>
    <row r="494" spans="4:16" s="9" customFormat="1" ht="12.75" x14ac:dyDescent="0.2">
      <c r="D494" s="107"/>
      <c r="K494" s="135" t="s">
        <v>330</v>
      </c>
      <c r="L494" s="135" t="s">
        <v>330</v>
      </c>
      <c r="M494" s="112" t="s">
        <v>330</v>
      </c>
      <c r="N494" s="112"/>
      <c r="O494" s="13" t="s">
        <v>330</v>
      </c>
      <c r="P494" s="13" t="s">
        <v>330</v>
      </c>
    </row>
    <row r="495" spans="4:16" s="9" customFormat="1" ht="12.75" x14ac:dyDescent="0.2">
      <c r="D495" s="107"/>
      <c r="K495" s="135" t="s">
        <v>330</v>
      </c>
      <c r="L495" s="135" t="s">
        <v>330</v>
      </c>
      <c r="M495" s="112" t="s">
        <v>330</v>
      </c>
      <c r="N495" s="112"/>
      <c r="O495" s="13" t="s">
        <v>330</v>
      </c>
      <c r="P495" s="13" t="s">
        <v>330</v>
      </c>
    </row>
    <row r="496" spans="4:16" s="9" customFormat="1" ht="12.75" x14ac:dyDescent="0.2">
      <c r="D496" s="107"/>
      <c r="K496" s="135" t="s">
        <v>330</v>
      </c>
      <c r="L496" s="135" t="s">
        <v>330</v>
      </c>
      <c r="M496" s="112" t="s">
        <v>330</v>
      </c>
      <c r="N496" s="112"/>
      <c r="O496" s="13" t="s">
        <v>330</v>
      </c>
      <c r="P496" s="13" t="s">
        <v>330</v>
      </c>
    </row>
    <row r="497" spans="2:16" s="9" customFormat="1" ht="12.75" x14ac:dyDescent="0.2">
      <c r="D497" s="107"/>
      <c r="K497" s="135" t="s">
        <v>330</v>
      </c>
      <c r="L497" s="135" t="s">
        <v>330</v>
      </c>
      <c r="M497" s="112" t="s">
        <v>330</v>
      </c>
      <c r="N497" s="112"/>
      <c r="O497" s="13" t="s">
        <v>330</v>
      </c>
      <c r="P497" s="13" t="s">
        <v>330</v>
      </c>
    </row>
    <row r="498" spans="2:16" s="9" customFormat="1" ht="12.75" x14ac:dyDescent="0.2">
      <c r="D498" s="107"/>
      <c r="K498" s="135" t="s">
        <v>330</v>
      </c>
      <c r="L498" s="135" t="s">
        <v>330</v>
      </c>
      <c r="M498" s="112" t="s">
        <v>330</v>
      </c>
      <c r="N498" s="112"/>
      <c r="O498" s="13" t="s">
        <v>330</v>
      </c>
      <c r="P498" s="13" t="s">
        <v>330</v>
      </c>
    </row>
    <row r="499" spans="2:16" s="9" customFormat="1" ht="12.75" x14ac:dyDescent="0.2">
      <c r="D499" s="107"/>
      <c r="K499" s="135" t="s">
        <v>330</v>
      </c>
      <c r="L499" s="135" t="s">
        <v>330</v>
      </c>
      <c r="M499" s="112" t="s">
        <v>330</v>
      </c>
      <c r="N499" s="112"/>
      <c r="O499" s="13" t="s">
        <v>330</v>
      </c>
      <c r="P499" s="13" t="s">
        <v>330</v>
      </c>
    </row>
    <row r="500" spans="2:16" s="9" customFormat="1" ht="12.75" x14ac:dyDescent="0.2">
      <c r="D500" s="107"/>
      <c r="K500" s="135" t="s">
        <v>330</v>
      </c>
      <c r="L500" s="135" t="s">
        <v>330</v>
      </c>
      <c r="M500" s="112" t="s">
        <v>330</v>
      </c>
      <c r="N500" s="112"/>
      <c r="O500" s="13" t="s">
        <v>330</v>
      </c>
      <c r="P500" s="13" t="s">
        <v>330</v>
      </c>
    </row>
    <row r="501" spans="2:16" s="9" customFormat="1" ht="12.75" x14ac:dyDescent="0.2">
      <c r="D501" s="107"/>
      <c r="K501" s="135" t="s">
        <v>330</v>
      </c>
      <c r="L501" s="135" t="s">
        <v>330</v>
      </c>
      <c r="M501" s="112" t="s">
        <v>330</v>
      </c>
      <c r="N501" s="112"/>
      <c r="O501" s="13" t="s">
        <v>330</v>
      </c>
      <c r="P501" s="13" t="s">
        <v>330</v>
      </c>
    </row>
    <row r="502" spans="2:16" s="9" customFormat="1" ht="12.75" x14ac:dyDescent="0.2">
      <c r="D502" s="107"/>
      <c r="K502" s="135" t="s">
        <v>330</v>
      </c>
      <c r="L502" s="135" t="s">
        <v>330</v>
      </c>
      <c r="M502" s="112" t="s">
        <v>330</v>
      </c>
      <c r="N502" s="112"/>
      <c r="O502" s="13" t="s">
        <v>330</v>
      </c>
      <c r="P502" s="13" t="s">
        <v>330</v>
      </c>
    </row>
    <row r="503" spans="2:16" s="9" customFormat="1" ht="12.75" x14ac:dyDescent="0.2">
      <c r="D503" s="107"/>
      <c r="K503" s="135" t="s">
        <v>330</v>
      </c>
      <c r="L503" s="135" t="s">
        <v>330</v>
      </c>
      <c r="M503" s="112" t="s">
        <v>330</v>
      </c>
      <c r="N503" s="112"/>
      <c r="O503" s="13" t="s">
        <v>330</v>
      </c>
      <c r="P503" s="13" t="s">
        <v>330</v>
      </c>
    </row>
    <row r="504" spans="2:16" s="9" customFormat="1" x14ac:dyDescent="0.25">
      <c r="B504"/>
      <c r="D504" s="107"/>
      <c r="K504" s="135" t="s">
        <v>330</v>
      </c>
      <c r="L504" s="135" t="s">
        <v>330</v>
      </c>
      <c r="M504" s="112" t="s">
        <v>330</v>
      </c>
      <c r="N504" s="112"/>
      <c r="O504" s="13" t="s">
        <v>330</v>
      </c>
      <c r="P504" s="13" t="s">
        <v>330</v>
      </c>
    </row>
    <row r="505" spans="2:16" x14ac:dyDescent="0.25">
      <c r="K505" s="136" t="s">
        <v>330</v>
      </c>
      <c r="L505" s="136" t="s">
        <v>330</v>
      </c>
      <c r="M505" s="113" t="s">
        <v>330</v>
      </c>
      <c r="N505" s="113"/>
      <c r="O505" s="8" t="s">
        <v>330</v>
      </c>
      <c r="P505" s="8" t="s">
        <v>330</v>
      </c>
    </row>
    <row r="506" spans="2:16" x14ac:dyDescent="0.25">
      <c r="K506" s="136" t="s">
        <v>330</v>
      </c>
      <c r="L506" s="136" t="s">
        <v>330</v>
      </c>
      <c r="M506" s="113" t="s">
        <v>330</v>
      </c>
      <c r="N506" s="113"/>
      <c r="O506" s="8" t="s">
        <v>330</v>
      </c>
      <c r="P506" s="8" t="s">
        <v>330</v>
      </c>
    </row>
    <row r="507" spans="2:16" x14ac:dyDescent="0.25">
      <c r="K507" s="136" t="s">
        <v>330</v>
      </c>
      <c r="L507" s="136" t="s">
        <v>330</v>
      </c>
      <c r="M507" s="113" t="s">
        <v>330</v>
      </c>
      <c r="N507" s="113"/>
      <c r="O507" s="8" t="s">
        <v>330</v>
      </c>
      <c r="P507" s="8" t="s">
        <v>330</v>
      </c>
    </row>
    <row r="508" spans="2:16" x14ac:dyDescent="0.25">
      <c r="K508" s="136" t="s">
        <v>330</v>
      </c>
      <c r="L508" s="136" t="s">
        <v>330</v>
      </c>
      <c r="M508" s="113" t="s">
        <v>330</v>
      </c>
      <c r="N508" s="113"/>
      <c r="O508" s="8" t="s">
        <v>330</v>
      </c>
      <c r="P508" s="8" t="s">
        <v>330</v>
      </c>
    </row>
    <row r="509" spans="2:16" x14ac:dyDescent="0.25">
      <c r="K509" s="136" t="s">
        <v>330</v>
      </c>
      <c r="L509" s="136" t="s">
        <v>330</v>
      </c>
      <c r="M509" s="113" t="s">
        <v>330</v>
      </c>
      <c r="N509" s="113"/>
      <c r="O509" s="8" t="s">
        <v>330</v>
      </c>
      <c r="P509" s="8" t="s">
        <v>330</v>
      </c>
    </row>
    <row r="510" spans="2:16" x14ac:dyDescent="0.25">
      <c r="K510" s="136" t="s">
        <v>330</v>
      </c>
      <c r="L510" s="136" t="s">
        <v>330</v>
      </c>
      <c r="M510" s="113" t="s">
        <v>330</v>
      </c>
      <c r="N510" s="113"/>
      <c r="O510" s="8" t="s">
        <v>330</v>
      </c>
      <c r="P510" s="8" t="s">
        <v>330</v>
      </c>
    </row>
    <row r="511" spans="2:16" x14ac:dyDescent="0.25">
      <c r="K511" s="136" t="s">
        <v>330</v>
      </c>
      <c r="L511" s="136" t="s">
        <v>330</v>
      </c>
      <c r="M511" s="113" t="s">
        <v>330</v>
      </c>
      <c r="N511" s="113"/>
      <c r="O511" s="8" t="s">
        <v>330</v>
      </c>
      <c r="P511" s="8" t="s">
        <v>330</v>
      </c>
    </row>
    <row r="512" spans="2:16" x14ac:dyDescent="0.25">
      <c r="K512" s="136" t="s">
        <v>330</v>
      </c>
      <c r="L512" s="136" t="s">
        <v>330</v>
      </c>
      <c r="M512" s="113" t="s">
        <v>330</v>
      </c>
      <c r="N512" s="113"/>
      <c r="O512" s="8" t="s">
        <v>330</v>
      </c>
      <c r="P512" s="8" t="s">
        <v>330</v>
      </c>
    </row>
    <row r="513" spans="11:16" x14ac:dyDescent="0.25">
      <c r="K513" s="136" t="s">
        <v>330</v>
      </c>
      <c r="L513" s="136" t="s">
        <v>330</v>
      </c>
      <c r="M513" s="113" t="s">
        <v>330</v>
      </c>
      <c r="N513" s="113"/>
      <c r="O513" s="8" t="s">
        <v>330</v>
      </c>
      <c r="P513" s="8" t="s">
        <v>330</v>
      </c>
    </row>
    <row r="514" spans="11:16" x14ac:dyDescent="0.25">
      <c r="K514" s="136" t="s">
        <v>330</v>
      </c>
      <c r="L514" s="136" t="s">
        <v>330</v>
      </c>
      <c r="M514" s="113" t="s">
        <v>330</v>
      </c>
      <c r="N514" s="113"/>
      <c r="O514" s="8" t="s">
        <v>330</v>
      </c>
      <c r="P514" s="8" t="s">
        <v>330</v>
      </c>
    </row>
    <row r="515" spans="11:16" x14ac:dyDescent="0.25">
      <c r="K515" s="136" t="s">
        <v>330</v>
      </c>
      <c r="L515" s="136" t="s">
        <v>330</v>
      </c>
      <c r="M515" s="113" t="s">
        <v>330</v>
      </c>
      <c r="N515" s="113"/>
      <c r="O515" s="8" t="s">
        <v>330</v>
      </c>
      <c r="P515" s="8" t="s">
        <v>330</v>
      </c>
    </row>
  </sheetData>
  <sortState xmlns:xlrd2="http://schemas.microsoft.com/office/spreadsheetml/2017/richdata2" ref="A299:J316">
    <sortCondition ref="E299:E316"/>
  </sortState>
  <mergeCells count="7">
    <mergeCell ref="N4:N5"/>
    <mergeCell ref="B1:J1"/>
    <mergeCell ref="B3:J3"/>
    <mergeCell ref="L1:M1"/>
    <mergeCell ref="L2:M2"/>
    <mergeCell ref="L3:M3"/>
    <mergeCell ref="B2:J2"/>
  </mergeCells>
  <hyperlinks>
    <hyperlink ref="G31" r:id="rId1" display="K!@" xr:uid="{AF88A8E6-A630-4D49-B9D2-91AEFEC430C5}"/>
    <hyperlink ref="G24" r:id="rId2" display="K!@" xr:uid="{969A7804-EA01-451E-89AE-0A9A5773389C}"/>
    <hyperlink ref="G32" r:id="rId3" display="K!@" xr:uid="{1DCAF2BB-0D37-41B1-96C7-180AFBF319D9}"/>
    <hyperlink ref="G34" r:id="rId4" display="K!@" xr:uid="{2648C8B2-2AA6-4DE3-BB5F-097A90C5E23F}"/>
    <hyperlink ref="G37" r:id="rId5" display="K!@" xr:uid="{93916EB3-CCBB-4739-A5B6-8950691A3450}"/>
    <hyperlink ref="G39" r:id="rId6" display="K!@" xr:uid="{58797941-431C-4269-B6CF-ECA27BC8DCC4}"/>
    <hyperlink ref="G40" r:id="rId7" display="K!@" xr:uid="{F80BC23B-5CEE-4D86-B2CD-20838562E0FA}"/>
    <hyperlink ref="G27" r:id="rId8" display="K!@" xr:uid="{0678061A-1D41-4C2D-B012-4AF2822322D0}"/>
    <hyperlink ref="G29" r:id="rId9" display="K!@" xr:uid="{9217FA0F-E46E-4300-972A-D92C6C2C3596}"/>
    <hyperlink ref="G30" r:id="rId10" display="K!@" xr:uid="{F4763948-ACF1-4864-8CAF-4BE3BDA86CF3}"/>
  </hyperlinks>
  <pageMargins left="0" right="0" top="0" bottom="0" header="0" footer="0"/>
  <pageSetup scale="9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PFG NOi 2023-2024</vt:lpstr>
      <vt:lpstr>'PFG NOi 2023-2024'!Print_Area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Cobbin</dc:creator>
  <cp:lastModifiedBy>Hartley, David</cp:lastModifiedBy>
  <cp:lastPrinted>2023-08-10T12:51:21Z</cp:lastPrinted>
  <dcterms:created xsi:type="dcterms:W3CDTF">2023-07-06T19:01:04Z</dcterms:created>
  <dcterms:modified xsi:type="dcterms:W3CDTF">2024-01-18T20:17:10Z</dcterms:modified>
</cp:coreProperties>
</file>