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20" windowWidth="11580" windowHeight="6255" activeTab="0"/>
  </bookViews>
  <sheets>
    <sheet name="Elements" sheetId="1" r:id="rId1"/>
    <sheet name="New orchard BMPs" sheetId="2" r:id="rId2"/>
    <sheet name="RecordSheet" sheetId="3" r:id="rId3"/>
    <sheet name="Harvest&amp;Storage BMPs" sheetId="4" r:id="rId4"/>
  </sheets>
  <definedNames>
    <definedName name="Available">'Elements'!$F$89:$F$92,'Elements'!$F$85:$F$87,'Elements'!$F$81:$F$83,'Elements'!$F$78:$F$79,'Elements'!$F$76,'Elements'!$F$72:$F$74,'Elements'!$F$66:$F$69,'Elements'!$F$62:$F$64,'Elements'!$F$56:$F$60,'Elements'!$F$25:$F$54,'Elements'!$F$21:$F$23,'Elements'!$F$17:$F$19</definedName>
    <definedName name="Points">'Elements'!$E$17:$E$19,'Elements'!$E$21:$E$23,'Elements'!$E$25:$E$54,'Elements'!$E$56:$E$60,'Elements'!$E$62:$E$64,'Elements'!$E$66:$E$69,'Elements'!$E$72:$E$74,'Elements'!$E$76,'Elements'!$E$78:$E$79,'Elements'!$E$81:$E$83,'Elements'!$E$85:$E$87,'Elements'!$E$89:$E$92</definedName>
  </definedNames>
  <calcPr fullCalcOnLoad="1"/>
</workbook>
</file>

<file path=xl/sharedStrings.xml><?xml version="1.0" encoding="utf-8"?>
<sst xmlns="http://schemas.openxmlformats.org/spreadsheetml/2006/main" count="172" uniqueCount="147">
  <si>
    <t>Maine Apple IPM Elements Score Sheet</t>
  </si>
  <si>
    <r>
      <t xml:space="preserve">Number of relevant points required to qualify </t>
    </r>
    <r>
      <rPr>
        <sz val="11"/>
        <rFont val="Arial"/>
        <family val="2"/>
      </rPr>
      <t>(=60% of total):</t>
    </r>
  </si>
  <si>
    <t xml:space="preserve">Number of points planned: </t>
  </si>
  <si>
    <t>Orchard or Block Name:</t>
  </si>
  <si>
    <t>Acreage:</t>
  </si>
  <si>
    <t>Grower Name:</t>
  </si>
  <si>
    <t>Mailing Address:</t>
  </si>
  <si>
    <t>Phone number:</t>
  </si>
  <si>
    <t>Email address:</t>
  </si>
  <si>
    <t>Grower Signature:</t>
  </si>
  <si>
    <t>Date:</t>
  </si>
  <si>
    <t>I. Soil Management, Tree Nutrition and Irrigation</t>
  </si>
  <si>
    <t>II. Tree Training and Crop Management</t>
  </si>
  <si>
    <t>Required</t>
  </si>
  <si>
    <t>IV. Groundcover and Weed Management</t>
  </si>
  <si>
    <t>V. Vertebrate Pest Management</t>
  </si>
  <si>
    <t>VI. Safe and Efficient Spray Application Methods</t>
  </si>
  <si>
    <t>VII. Pollinator Protection</t>
  </si>
  <si>
    <t>VIII.  Continuing Education</t>
  </si>
  <si>
    <r>
      <t xml:space="preserve">     This is a work in progress.  Please send your comments and suggestions on this </t>
    </r>
    <r>
      <rPr>
        <i/>
        <sz val="11"/>
        <rFont val="Calibri"/>
        <family val="2"/>
      </rPr>
      <t>Maine Apple IPM Elements Score Sheet</t>
    </r>
    <r>
      <rPr>
        <sz val="11"/>
        <rFont val="Calibri"/>
        <family val="2"/>
      </rPr>
      <t xml:space="preserve"> to Glen Koehler, UMaine Cooperative Extension Pest Management Office.  Changes made to this document may not relfect author's original wording or intent.</t>
    </r>
  </si>
  <si>
    <t>glen.koehler@maine.edu</t>
  </si>
  <si>
    <t>Useful online references:</t>
  </si>
  <si>
    <t>UMaine Apple IPM Program</t>
  </si>
  <si>
    <t>http://extension.umaine.edu/ipm/programs/apple/</t>
  </si>
  <si>
    <t>UMaine Extension Apple Newsletter</t>
  </si>
  <si>
    <t>http://umaine.edu/ipm/programs/apple/newsletters%20/</t>
  </si>
  <si>
    <r>
      <rPr>
        <sz val="10"/>
        <rFont val="Arial"/>
        <family val="2"/>
      </rPr>
      <t>Apple Pest ID &amp; Thresholds Card</t>
    </r>
  </si>
  <si>
    <t>http://pronewengland.org/INFO/PROpubs/AppleScoutCard-2007web.pdf</t>
  </si>
  <si>
    <t>Orchard Radar Pest Models</t>
  </si>
  <si>
    <t xml:space="preserve">http://umaine.edu/ipm/programs/apple/apple-pest-forecasts%20/ </t>
  </si>
  <si>
    <t>Natural Resources Conservation Service pesticide screening tool</t>
  </si>
  <si>
    <t>WIN-PST software</t>
  </si>
  <si>
    <t>http://nysipm.cornell.edu/elements/apple/default.asp</t>
  </si>
  <si>
    <r>
      <rPr>
        <sz val="12"/>
        <rFont val="Verdana"/>
        <family val="2"/>
      </rPr>
      <t>*</t>
    </r>
    <r>
      <rPr>
        <sz val="11"/>
        <rFont val="Arial"/>
        <family val="2"/>
      </rPr>
      <t xml:space="preserve"> The total number of possible points from all elements on the list is 830.  But elements rated as "Not applicable" to your orchard situation are removed from the sum of total possible </t>
    </r>
    <r>
      <rPr>
        <i/>
        <u val="single"/>
        <sz val="11"/>
        <rFont val="Arial"/>
        <family val="2"/>
      </rPr>
      <t>relevant</t>
    </r>
    <r>
      <rPr>
        <sz val="11"/>
        <rFont val="Arial"/>
        <family val="2"/>
      </rPr>
      <t xml:space="preserve"> points.
</t>
    </r>
    <r>
      <rPr>
        <sz val="12"/>
        <rFont val="Verdana"/>
        <family val="2"/>
      </rPr>
      <t>*</t>
    </r>
    <r>
      <rPr>
        <sz val="11"/>
        <rFont val="Arial"/>
        <family val="2"/>
      </rPr>
      <t xml:space="preserve"> A minimum of 60% of the total possible </t>
    </r>
    <r>
      <rPr>
        <i/>
        <u val="single"/>
        <sz val="11"/>
        <rFont val="Arial"/>
        <family val="2"/>
      </rPr>
      <t>relevant</t>
    </r>
    <r>
      <rPr>
        <sz val="11"/>
        <rFont val="Arial"/>
        <family val="2"/>
      </rPr>
      <t xml:space="preserve"> points is required to qualify as having implemented Apple IPM.
</t>
    </r>
    <r>
      <rPr>
        <sz val="12"/>
        <rFont val="Verdana"/>
        <family val="2"/>
      </rPr>
      <t>*</t>
    </r>
    <r>
      <rPr>
        <sz val="11"/>
        <rFont val="Arial"/>
        <family val="2"/>
      </rPr>
      <t xml:space="preserve"> A copy of records will be required.
</t>
    </r>
    <r>
      <rPr>
        <sz val="12"/>
        <rFont val="Verdana"/>
        <family val="2"/>
      </rPr>
      <t>*</t>
    </r>
    <r>
      <rPr>
        <sz val="11"/>
        <rFont val="Arial"/>
        <family val="2"/>
      </rPr>
      <t xml:space="preserve"> This scoring system considers 'IPM' as a broad-based approach for resource conservation through rational use of pesticides and other inputs.  It includes protecting human safety through safe pesticide applicator practices as an inherent part of IPM. </t>
    </r>
  </si>
  <si>
    <t>This document was adapted from "Elements of IPM for Apples in New York State", accessed December 2011 at:</t>
  </si>
  <si>
    <r>
      <rPr>
        <sz val="10"/>
        <rFont val="Calibri"/>
        <family val="2"/>
      </rPr>
      <t>Select</t>
    </r>
    <r>
      <rPr>
        <b/>
        <sz val="10"/>
        <rFont val="Calibri"/>
        <family val="2"/>
      </rPr>
      <t xml:space="preserve">
'Yes', 'No',</t>
    </r>
    <r>
      <rPr>
        <sz val="10"/>
        <rFont val="Calibri"/>
        <family val="2"/>
      </rPr>
      <t xml:space="preserve"> 
or
</t>
    </r>
    <r>
      <rPr>
        <b/>
        <sz val="10"/>
        <rFont val="Calibri"/>
        <family val="2"/>
      </rPr>
      <t>'Not applicable'</t>
    </r>
  </si>
  <si>
    <t>III. Insect, Mite, and Disease Pest Monitoring and Management</t>
  </si>
  <si>
    <t xml:space="preserve">     Update soil test and leaf tissue test results at least every other third year, more frequently is better.  Follow recommendations to maintain nutritional status or correct a nutrient deficiency.  Keep records of soil and leaf tissue test results and soil amendments applied. (10)</t>
  </si>
  <si>
    <r>
      <t xml:space="preserve">     Keep record of pest monitoring information (sampling dates, trap catches or pest observations, damage levels).  Record threshold or other criteria used for pesticide application decisions. </t>
    </r>
    <r>
      <rPr>
        <sz val="11"/>
        <color indexed="10"/>
        <rFont val="Arial"/>
        <family val="2"/>
      </rPr>
      <t>REQUIRED</t>
    </r>
  </si>
  <si>
    <r>
      <t xml:space="preserve">     Inspect, maintain and calibrate airblast sprayer(s), before use each year.  Recalibrate midseason to ensure mechanical reliability and accurate spray delivery. Keep records of calibration measurements as proof of accurate pesticide application.  </t>
    </r>
    <r>
      <rPr>
        <sz val="11"/>
        <color indexed="10"/>
        <rFont val="Arial"/>
        <family val="2"/>
      </rPr>
      <t>REQUIRED</t>
    </r>
  </si>
  <si>
    <r>
      <t xml:space="preserve">     Define buffer zones near water, neighboring crops, properties and other sensitive locations in pest management plan.  Do not allow spray deposit within these buffer zones. </t>
    </r>
    <r>
      <rPr>
        <sz val="11"/>
        <color indexed="10"/>
        <rFont val="Arial"/>
        <family val="2"/>
      </rPr>
      <t>REQUIRED</t>
    </r>
  </si>
  <si>
    <r>
      <t xml:space="preserve">     Inspect, maintain and calibrate herbicide sprayer(s) before use each year.  Recalibrate midseason to ensure mechanical reliability and accurate spray delivery. Keep records of calibration measurements as proof of accurate herbicide application. </t>
    </r>
    <r>
      <rPr>
        <sz val="11"/>
        <color indexed="10"/>
        <rFont val="Arial"/>
        <family val="2"/>
      </rPr>
      <t>REQUIRED</t>
    </r>
  </si>
  <si>
    <r>
      <t xml:space="preserve">     Applicators must be wearing all appropriate personal protective equipment (PPE) required by labels of materials being applied. </t>
    </r>
    <r>
      <rPr>
        <sz val="11"/>
        <color indexed="10"/>
        <rFont val="Arial"/>
        <family val="2"/>
      </rPr>
      <t>REQUIRED</t>
    </r>
  </si>
  <si>
    <t xml:space="preserve">     Apply soil nitrogen between bud break and 10 days after petal fall.  Applications of more than 50 lbs. N per acre must be split into two or more applications. (10)</t>
  </si>
  <si>
    <t xml:space="preserve">     Where irrigation is used: use soil moisture instrument or feel method to determine need for water application.  By the time stress is obvious, damage has already occurred. (10)</t>
  </si>
  <si>
    <t xml:space="preserve">     Summer prune trees with dense canopies to improve light, air, and spray penetration for better fruit color, bud initiation, drying, and spray coverage. (10)</t>
  </si>
  <si>
    <t xml:space="preserve">     Remove wild apple trees within 100 meters of the orchard. They act as alternate hosts for apple insect and disease pests. (10)</t>
  </si>
  <si>
    <r>
      <t xml:space="preserve">     To reduce overwintering </t>
    </r>
    <r>
      <rPr>
        <b/>
        <sz val="11"/>
        <rFont val="Arial"/>
        <family val="2"/>
      </rPr>
      <t xml:space="preserve">Apple scab </t>
    </r>
    <r>
      <rPr>
        <sz val="11"/>
        <rFont val="Arial"/>
        <family val="2"/>
      </rPr>
      <t xml:space="preserve">inoculum, do one of the following: Use postharvest on-tree urea spray </t>
    </r>
    <r>
      <rPr>
        <u val="single"/>
        <sz val="11"/>
        <rFont val="Arial"/>
        <family val="2"/>
      </rPr>
      <t>while foliage is still on tree</t>
    </r>
    <r>
      <rPr>
        <sz val="11"/>
        <rFont val="Arial"/>
        <family val="2"/>
      </rPr>
      <t xml:space="preserve">, OR ground-apply urea after leaf drop in autumn or in early spring, OR flail mow leaves in fall after leaf drop or in early spring before bud break.  Combining urea and flail mowing gives best reduction. (10) </t>
    </r>
  </si>
  <si>
    <r>
      <t xml:space="preserve">     Do not make prebloom insecticide treatments against</t>
    </r>
    <r>
      <rPr>
        <b/>
        <sz val="11"/>
        <rFont val="Arial"/>
        <family val="2"/>
      </rPr>
      <t xml:space="preserve"> Tarnished plant bug</t>
    </r>
    <r>
      <rPr>
        <sz val="11"/>
        <rFont val="Arial"/>
        <family val="2"/>
      </rPr>
      <t xml:space="preserve"> without basis from trap catch or bud inspection observations between Green tip and Pink. (10)</t>
    </r>
  </si>
  <si>
    <r>
      <t xml:space="preserve">     Do not make prebloom insecticide treatments against </t>
    </r>
    <r>
      <rPr>
        <b/>
        <sz val="11"/>
        <rFont val="Arial"/>
        <family val="2"/>
      </rPr>
      <t>Tentiform leafminer</t>
    </r>
    <r>
      <rPr>
        <sz val="11"/>
        <rFont val="Arial"/>
        <family val="2"/>
      </rPr>
      <t xml:space="preserve"> without basis from trap catch observations between Green tip and Pink. (10)</t>
    </r>
  </si>
  <si>
    <r>
      <t xml:space="preserve">     Use </t>
    </r>
    <r>
      <rPr>
        <b/>
        <sz val="11"/>
        <rFont val="Arial"/>
        <family val="2"/>
      </rPr>
      <t>European apple sawfly</t>
    </r>
    <r>
      <rPr>
        <sz val="11"/>
        <rFont val="Arial"/>
        <family val="2"/>
      </rPr>
      <t xml:space="preserve"> (EAS) traps between Pink and Petal Fall to determine if prompt insecticide application needed at Petal Fall to reduce EAS damage. (10)</t>
    </r>
  </si>
  <si>
    <r>
      <t xml:space="preserve">     If </t>
    </r>
    <r>
      <rPr>
        <b/>
        <sz val="11"/>
        <rFont val="Arial"/>
        <family val="2"/>
      </rPr>
      <t xml:space="preserve">Fire blight </t>
    </r>
    <r>
      <rPr>
        <sz val="11"/>
        <rFont val="Arial"/>
        <family val="2"/>
      </rPr>
      <t>blossom</t>
    </r>
    <r>
      <rPr>
        <b/>
        <sz val="11"/>
        <rFont val="Arial"/>
        <family val="2"/>
      </rPr>
      <t xml:space="preserve"> </t>
    </r>
    <r>
      <rPr>
        <sz val="11"/>
        <rFont val="Arial"/>
        <family val="2"/>
      </rPr>
      <t>infection conditions occurred during bloom, consider use Apogee to reduce shoot growth to reduce chance of shoot blight in highly susceptible trees. (10)</t>
    </r>
  </si>
  <si>
    <r>
      <t xml:space="preserve">     Check the underside of fruit cluster leaves for </t>
    </r>
    <r>
      <rPr>
        <b/>
        <sz val="11"/>
        <rFont val="Arial"/>
        <family val="2"/>
      </rPr>
      <t>White apple leafhopper</t>
    </r>
    <r>
      <rPr>
        <sz val="11"/>
        <rFont val="Arial"/>
        <family val="2"/>
      </rPr>
      <t xml:space="preserve"> within two weeks after Petal Fall to determine if insecticide control is needed. (10)</t>
    </r>
  </si>
  <si>
    <r>
      <t xml:space="preserve">     After initial full-block insecticide application for </t>
    </r>
    <r>
      <rPr>
        <b/>
        <sz val="11"/>
        <rFont val="Arial"/>
        <family val="2"/>
      </rPr>
      <t>Plum curculio</t>
    </r>
    <r>
      <rPr>
        <sz val="11"/>
        <rFont val="Arial"/>
        <family val="2"/>
      </rPr>
      <t>, use perimeter only treatments for follow-up applications. (10)</t>
    </r>
  </si>
  <si>
    <r>
      <t xml:space="preserve">     Do not renew residual insecticide protection against </t>
    </r>
    <r>
      <rPr>
        <b/>
        <sz val="11"/>
        <rFont val="Arial"/>
        <family val="2"/>
      </rPr>
      <t>Plum curculio</t>
    </r>
    <r>
      <rPr>
        <sz val="11"/>
        <rFont val="Arial"/>
        <family val="2"/>
      </rPr>
      <t xml:space="preserve"> after degree day model indicates threat of new immigrants is over. (10)</t>
    </r>
  </si>
  <si>
    <r>
      <t xml:space="preserve">     Use flyspeck phenology model to estimate when to begin protection against </t>
    </r>
    <r>
      <rPr>
        <b/>
        <sz val="11"/>
        <rFont val="Arial"/>
        <family val="2"/>
      </rPr>
      <t>Flyspeck-Sooty blotch</t>
    </r>
    <r>
      <rPr>
        <sz val="11"/>
        <rFont val="Arial"/>
        <family val="2"/>
      </rPr>
      <t xml:space="preserve"> infections. (10)</t>
    </r>
  </si>
  <si>
    <r>
      <t xml:space="preserve">     Monitor for </t>
    </r>
    <r>
      <rPr>
        <b/>
        <sz val="11"/>
        <rFont val="Arial"/>
        <family val="2"/>
      </rPr>
      <t xml:space="preserve">European red mite </t>
    </r>
    <r>
      <rPr>
        <sz val="11"/>
        <rFont val="Arial"/>
        <family val="2"/>
      </rPr>
      <t>(ERM)</t>
    </r>
    <r>
      <rPr>
        <b/>
        <sz val="11"/>
        <rFont val="Arial"/>
        <family val="2"/>
      </rPr>
      <t xml:space="preserve"> and Twospotted spider mite</t>
    </r>
    <r>
      <rPr>
        <sz val="11"/>
        <rFont val="Arial"/>
        <family val="2"/>
      </rPr>
      <t xml:space="preserve"> no less frequently than the time required for ERM to go through half a generation (4 - 12 days depending on temperature) until the end of August or one month before harvest, whichever is earlier.  The mite scouting frequency temperature model can help make more efficient use of your mite scouting time. (10)</t>
    </r>
  </si>
  <si>
    <r>
      <t xml:space="preserve">     If applicable, where </t>
    </r>
    <r>
      <rPr>
        <b/>
        <sz val="11"/>
        <rFont val="Arial"/>
        <family val="2"/>
      </rPr>
      <t>Obliquebanded Leafroller</t>
    </r>
    <r>
      <rPr>
        <sz val="11"/>
        <rFont val="Arial"/>
        <family val="2"/>
      </rPr>
      <t xml:space="preserve"> is a threat, conduct late summer scouting before using insecticide against this pest.  Use weather model to estimate best time for scouting and if needed, treatment. (10)</t>
    </r>
  </si>
  <si>
    <r>
      <t xml:space="preserve">     Monitor second generation </t>
    </r>
    <r>
      <rPr>
        <b/>
        <sz val="11"/>
        <rFont val="Arial"/>
        <family val="2"/>
      </rPr>
      <t xml:space="preserve">Leafminer </t>
    </r>
    <r>
      <rPr>
        <sz val="11"/>
        <rFont val="Arial"/>
        <family val="2"/>
      </rPr>
      <t>sap-feeding mines.   Use weather model to estimate best time for scouting and, if needed, treatment. (10)</t>
    </r>
  </si>
  <si>
    <t xml:space="preserve">     Use feeding stations in fall and winter to determine the need for rodenticides. (10)</t>
  </si>
  <si>
    <t xml:space="preserve">     When needed, apply rodenticides in bait stations rather than broadcast treatments to reduce exposure of birds and other wildlife to poison vole bait. (10)</t>
  </si>
  <si>
    <t xml:space="preserve">     Sprayer application records should include details of the sprayer, such as nozzle type and model, pressure, forward speed, gear and rpm settings, and total sprayer flow rate. (10)</t>
  </si>
  <si>
    <t xml:space="preserve">     Inspect and clean sprayer hoses, pumps, strainers, agitators, tanks before putting away for winter storage. (10)</t>
  </si>
  <si>
    <t xml:space="preserve">     Participate in two or more Apple IPM workshops, twilight meetings, orchard tours etc. to stay up to date with current recommendations and to communicate with other growers. (10)</t>
  </si>
  <si>
    <t xml:space="preserve">     Maintain membership in the Maine State Pomological Society, International Fruit Tree Association, or other appropriate grower association. (10)</t>
  </si>
  <si>
    <t xml:space="preserve">     Where applicable, participate in an available IPM Extension or Research project. (5)</t>
  </si>
  <si>
    <t xml:space="preserve">     Use the UMaine Apple Pesticide Sorter to help with pesticide selection. (5)</t>
  </si>
  <si>
    <r>
      <t xml:space="preserve">     Use weather forecasts to determine if warm wet conditions around Petal Fall will increase need to include captan or strobilurin fungicide in Petal Fall and First Cover applications to prevent</t>
    </r>
    <r>
      <rPr>
        <b/>
        <sz val="11"/>
        <rFont val="Arial"/>
        <family val="2"/>
      </rPr>
      <t xml:space="preserve"> Blossom end rot</t>
    </r>
    <r>
      <rPr>
        <sz val="11"/>
        <rFont val="Arial"/>
        <family val="2"/>
      </rPr>
      <t>. (5)</t>
    </r>
  </si>
  <si>
    <r>
      <t xml:space="preserve">     Do not use insecticide against </t>
    </r>
    <r>
      <rPr>
        <b/>
        <sz val="11"/>
        <rFont val="Arial"/>
        <family val="2"/>
      </rPr>
      <t>Mullein plant bug</t>
    </r>
    <r>
      <rPr>
        <sz val="11"/>
        <rFont val="Arial"/>
        <family val="2"/>
      </rPr>
      <t xml:space="preserve"> unless block history, limb tapping at Pink, or weather conditions indicate potential for outbreak during bloom. (5)</t>
    </r>
  </si>
  <si>
    <t xml:space="preserve">     Prune annually during the dormant season to promote light penetration, air circulation, optimal spray coverage and rapid drying. (20)</t>
  </si>
  <si>
    <r>
      <t xml:space="preserve">     If </t>
    </r>
    <r>
      <rPr>
        <b/>
        <sz val="11"/>
        <rFont val="Arial"/>
        <family val="2"/>
      </rPr>
      <t>Fire blight</t>
    </r>
    <r>
      <rPr>
        <sz val="11"/>
        <rFont val="Arial"/>
        <family val="2"/>
      </rPr>
      <t xml:space="preserve"> blossom infection conditions occurred during bloom, even if you had protective streptomycin coverage in place, check entire block at least twice weekly for shoot blight</t>
    </r>
    <r>
      <rPr>
        <b/>
        <sz val="11"/>
        <rFont val="Arial"/>
        <family val="2"/>
      </rPr>
      <t xml:space="preserve"> </t>
    </r>
    <r>
      <rPr>
        <sz val="11"/>
        <rFont val="Arial"/>
        <family val="2"/>
      </rPr>
      <t xml:space="preserve">symptoms beginning at Petal Fall and remove infected branches within one day of finding them. (20 </t>
    </r>
  </si>
  <si>
    <r>
      <t xml:space="preserve">     Follow </t>
    </r>
    <r>
      <rPr>
        <b/>
        <sz val="11"/>
        <rFont val="Arial"/>
        <family val="2"/>
      </rPr>
      <t>Fire blight</t>
    </r>
    <r>
      <rPr>
        <sz val="11"/>
        <rFont val="Arial"/>
        <family val="2"/>
      </rPr>
      <t xml:space="preserve"> model forecasts to determine if streptomycin application to open blossoms is needed to prevent blossom blight. (20)</t>
    </r>
  </si>
  <si>
    <t xml:space="preserve">     Develop a written pest management plan that accounts for history and special conditions in each block. (20)</t>
  </si>
  <si>
    <r>
      <t xml:space="preserve">     Scout for </t>
    </r>
    <r>
      <rPr>
        <b/>
        <sz val="11"/>
        <rFont val="Arial"/>
        <family val="2"/>
      </rPr>
      <t>Apple scab</t>
    </r>
    <r>
      <rPr>
        <sz val="11"/>
        <rFont val="Arial"/>
        <family val="2"/>
      </rPr>
      <t xml:space="preserve"> in September to estimate overwintering scab inoculum level the following spring. (20)</t>
    </r>
  </si>
  <si>
    <t xml:space="preserve">     Never use a resistance-susceptible postinfection fungicides (DMI-sterol inhibitors, strobilurins, Topsin M, Syllit, SDHI) without at least a half-dose of a protective scab fungicide partner in the tankmix (captan, mancozeb, Polyram). (20)</t>
  </si>
  <si>
    <r>
      <t xml:space="preserve">     Where </t>
    </r>
    <r>
      <rPr>
        <b/>
        <sz val="11"/>
        <rFont val="Arial"/>
        <family val="2"/>
      </rPr>
      <t>Codling moth or Oriental fruitworm</t>
    </r>
    <r>
      <rPr>
        <sz val="11"/>
        <rFont val="Arial"/>
        <family val="2"/>
      </rPr>
      <t xml:space="preserve"> require targeted sprays apart from control by insecticide applications made against other pests (plum curculio, apple maggot), use mating disruption as a management tactic in blocks with sufficient acreage and distance from border sources of immigrating pests. (5)</t>
    </r>
  </si>
  <si>
    <r>
      <t xml:space="preserve">     Maintain protective fungicide residue on foliage to prevent </t>
    </r>
    <r>
      <rPr>
        <b/>
        <sz val="11"/>
        <rFont val="Arial"/>
        <family val="2"/>
      </rPr>
      <t>Apple scab</t>
    </r>
    <r>
      <rPr>
        <sz val="11"/>
        <rFont val="Arial"/>
        <family val="2"/>
      </rPr>
      <t xml:space="preserve"> infection until final primary scab infection period has occurred (previous fungicide application must be no more than 7-10 days or 2 inches rain prior to final infection period, final infection period is typically shortly after Petal Fall. (20)</t>
    </r>
  </si>
  <si>
    <t xml:space="preserve">     Base pesticide dosage on tree row volume (TRV) appropriate for each block.  Assume a minimum TRV dilute rate of 200 gallons per acre for even very small trees due to inherent inefficiency when spraying such trees. (20)  </t>
  </si>
  <si>
    <t xml:space="preserve">     Conserve predatory insects and mites by only using pesticides with low or moderate impact on beneficial species. (20)</t>
  </si>
  <si>
    <t xml:space="preserve">     Sample fruit at harvest to assess and record disease and insect pest damage. Review these records and adjust pest management plan for the next growing season. (20)</t>
  </si>
  <si>
    <t xml:space="preserve">     Use fencing or other exclusion method to prevent deer feeding that can cause extensive damage to apple trees. (20)</t>
  </si>
  <si>
    <t xml:space="preserve">     Adjust nozzle settings when moving between blocks to shut off nozzles that are not directed toward target canopy. (20)</t>
  </si>
  <si>
    <t xml:space="preserve">     All persons operating spraying equipment should have their own pesticide applicator license. (20)</t>
  </si>
  <si>
    <r>
      <t xml:space="preserve">     Have access to the current year's copy of the </t>
    </r>
    <r>
      <rPr>
        <i/>
        <sz val="11"/>
        <rFont val="Arial"/>
        <family val="2"/>
      </rPr>
      <t>New England Tree Fruit Management Guide</t>
    </r>
    <r>
      <rPr>
        <sz val="11"/>
        <rFont val="Arial"/>
        <family val="2"/>
      </rPr>
      <t>. (15)</t>
    </r>
  </si>
  <si>
    <t xml:space="preserve">     Use spray shields, drift reducing nozzles, spray adjuvants, and attention to weather conditions to minimize herbicide drift. (15)</t>
  </si>
  <si>
    <t xml:space="preserve">     To reduce drift from an airblast sprayer, use air induction nozzles and wind cage constrictors, sprayers modified to direct the air (towers, deflectors, angled fans, side baffle plate) or drift-reducing sprayers (tunnel, sensor, tower).  If not using air induction nozzles, at least select nozzles that optimize droplet size and don't create too many fine droplets. (15) </t>
  </si>
  <si>
    <r>
      <t xml:space="preserve">     Check fruit cluster leaves for </t>
    </r>
    <r>
      <rPr>
        <b/>
        <sz val="11"/>
        <rFont val="Arial"/>
        <family val="2"/>
      </rPr>
      <t xml:space="preserve">Apple scab </t>
    </r>
    <r>
      <rPr>
        <sz val="11"/>
        <rFont val="Arial"/>
        <family val="2"/>
      </rPr>
      <t>at least weekly until the date when lesions from the final primary apple scab infection period have had time to appear (typically late June).  Maintain at least moderate level of scab fungicide protection until this date and until scab level is below threshold of 5 lesions per 100 fruit clusters.  Moderate scab protection means no more than 20 days or 2.5 inches rain since previous full dose protective fungicide application. (15)</t>
    </r>
  </si>
  <si>
    <r>
      <t xml:space="preserve">     Check the underside of fruit cluster leaves for </t>
    </r>
    <r>
      <rPr>
        <b/>
        <sz val="11"/>
        <rFont val="Arial"/>
        <family val="2"/>
      </rPr>
      <t>European red mites</t>
    </r>
    <r>
      <rPr>
        <sz val="11"/>
        <rFont val="Arial"/>
        <family val="2"/>
      </rPr>
      <t xml:space="preserve"> within two weeks after Petal Fall to determine if early summer miticide is needed. (15)</t>
    </r>
  </si>
  <si>
    <r>
      <t xml:space="preserve">     Check the underside of fruit cluster leaves for sap-Feeding</t>
    </r>
    <r>
      <rPr>
        <b/>
        <sz val="11"/>
        <rFont val="Arial"/>
        <family val="2"/>
      </rPr>
      <t xml:space="preserve"> Leafminer</t>
    </r>
    <r>
      <rPr>
        <sz val="11"/>
        <rFont val="Arial"/>
        <family val="2"/>
      </rPr>
      <t xml:space="preserve"> mines within two weeks after Petal Fall to determine if insecticide treatment is needed to reduce leafmines. (15)</t>
    </r>
  </si>
  <si>
    <t xml:space="preserve">     Chip and recycle prunings in orchard middles with flail mower or burn prunings where local regulations allow burning of brush. (15)</t>
  </si>
  <si>
    <t xml:space="preserve">     Consult the New England Tree Fruit Management Guide spray calendar table for management comments about each pest and the pesticide efficacy ratings in planning each application. (20)</t>
  </si>
  <si>
    <t xml:space="preserve">     Use frequent close mowing to manage groundcover in the alley between tree rows. (10)</t>
  </si>
  <si>
    <t xml:space="preserve">     Manage groundcover in tree rows to reduce competition for water and nutrients, remove pest habitat, reduce soil erosion and nutrient runoff, and leave enough ground cover to provide some root insulation through winter. (15)</t>
  </si>
  <si>
    <t xml:space="preserve">     Base herbicide rates and selections on weed surveys. Keep weed map or record of location and identity of difficult to manage weeds.  (15)</t>
  </si>
  <si>
    <t xml:space="preserve">     Spray only when wind is below 10 mph (preferable 2-8 mph).  Avoid spraying when windspeed is below 2 mph (risk of inversion) and when temperature over 80F and relative humidity below 50% poses risk of spray droplet evaporation before landing on target which increases risk of pesticide drift. (20)</t>
  </si>
  <si>
    <r>
      <t xml:space="preserve">     When applying sprays with moderate or high hazard rating for bees or other beneficial insects, make applications between 7pm and 7am when insects are less active. Adjust timing to later in the evening or earlier in the morning if temperature is above 80</t>
    </r>
    <r>
      <rPr>
        <vertAlign val="superscript"/>
        <sz val="11"/>
        <rFont val="Calibri"/>
        <family val="2"/>
      </rPr>
      <t>○</t>
    </r>
    <r>
      <rPr>
        <sz val="11"/>
        <rFont val="Arial"/>
        <family val="2"/>
      </rPr>
      <t>F, causing insects to be active later or earlier than usual. (20)</t>
    </r>
  </si>
  <si>
    <t xml:space="preserve">     Do not apply insecticides with moderate or high hazard rating for bees if dew is expected before drying can occur, causing wet spray deposit to remain hazardous to bees between 7am and 7pm. (10)</t>
  </si>
  <si>
    <t xml:space="preserve">     Use independent control for each side of airblast manifold to shut of side when not needed. (10)</t>
  </si>
  <si>
    <r>
      <t xml:space="preserve">     Monitor second generation </t>
    </r>
    <r>
      <rPr>
        <b/>
        <sz val="11"/>
        <rFont val="Arial"/>
        <family val="2"/>
      </rPr>
      <t>White apple leafhopper</t>
    </r>
    <r>
      <rPr>
        <sz val="11"/>
        <rFont val="Arial"/>
        <family val="2"/>
      </rPr>
      <t>.  Use weather model to estimate best time for scouting and, if needed, treatment. (5)</t>
    </r>
  </si>
  <si>
    <t xml:space="preserve">     Do not use miticides from the same resistance group more than once per year. (10)</t>
  </si>
  <si>
    <r>
      <t xml:space="preserve">     Use </t>
    </r>
    <r>
      <rPr>
        <b/>
        <sz val="11"/>
        <rFont val="Arial"/>
        <family val="2"/>
      </rPr>
      <t>Apple Maggot</t>
    </r>
    <r>
      <rPr>
        <sz val="11"/>
        <rFont val="Arial"/>
        <family val="2"/>
      </rPr>
      <t xml:space="preserve"> (AM) sticky ball traps to monitor when AM exceed treatment threshold, OR use traps to identify start of AM emergence, maintain perimeter-only insecticide coverage through mid-August, and use traps inside sprayed perimeter to detect if AM penetrating orchard perimeter exceed threshold. (15)</t>
    </r>
  </si>
  <si>
    <t xml:space="preserve">     To reduce vole populations, use regular mowing to minimize available habitat and food sources.  Eliminate unmowed areas within the orchard.  (15)</t>
  </si>
  <si>
    <r>
      <rPr>
        <b/>
        <sz val="11"/>
        <color indexed="17"/>
        <rFont val="Georgia"/>
        <family val="1"/>
      </rPr>
      <t>Best Management Practices for</t>
    </r>
    <r>
      <rPr>
        <b/>
        <sz val="11"/>
        <rFont val="Georgia"/>
        <family val="1"/>
      </rPr>
      <t xml:space="preserve"> </t>
    </r>
    <r>
      <rPr>
        <b/>
        <sz val="11"/>
        <color indexed="17"/>
        <rFont val="Georgia"/>
        <family val="1"/>
      </rPr>
      <t>Orchard Establishment:</t>
    </r>
    <r>
      <rPr>
        <b/>
        <u val="single"/>
        <sz val="11"/>
        <color indexed="17"/>
        <rFont val="Calibri"/>
        <family val="2"/>
      </rPr>
      <t xml:space="preserve">
</t>
    </r>
    <r>
      <rPr>
        <b/>
        <sz val="11"/>
        <color indexed="17"/>
        <rFont val="Georgia"/>
        <family val="1"/>
      </rPr>
      <t xml:space="preserve">     </t>
    </r>
    <r>
      <rPr>
        <b/>
        <u val="single"/>
        <sz val="11"/>
        <color indexed="17"/>
        <rFont val="Georgia"/>
        <family val="1"/>
      </rPr>
      <t>Siting, Preparation, Rootstock, Cultivar, Planting system</t>
    </r>
  </si>
  <si>
    <t>Select new orchard sites that have good air drainage and that are not prone to spring frosts.</t>
  </si>
  <si>
    <t>Site selection should consider runoff and leaching potential for fertilizers and agrochemicals.  Important factors include soil type, slope, drainage, depth and isolation of groundwater, proximity to well fields, ponds and streams.</t>
  </si>
  <si>
    <t xml:space="preserve">Sites for new orchard should have good soil tilth and fertility.  Get a total soil health test that measures drainage, soil aggregation, biological activity and other factors beyond mineral nutrient levels. </t>
  </si>
  <si>
    <t>If good water drainage is not naturally present, improve soil drainage to prevent root diseases and promote healthy root development.</t>
  </si>
  <si>
    <t>Consider the advantages of trickle or drip irrigation to achieve optimum tree growth, maximize yields and fruit quality, and protect against drought.</t>
  </si>
  <si>
    <t>Before planting, get a soil mineral nutritition test.  Use recommendations to correct pH, phosphorus, and potassium levels.</t>
  </si>
  <si>
    <t>Do not plant new orchard in same ground as old orchard immediately after removal.  Use rotation crop for at least one year, or plant a cover crop in the year before planting and incorporate into the soil before planting trees to improve organic matter, suppress replant disease and weeds, and depending on cover crop used, reduce nematodes.</t>
  </si>
  <si>
    <t>Avoid selecting sites near abandoned orchards.  But if unavoidable, remove abandoned orchards within 200 meters of new planting to reduce sources of pest infestations and disease inoculum.  Remove old orchard in a manner that minimizes soil erosion.</t>
  </si>
  <si>
    <t>If complete removal of old orchard near new planting is not possible, remove the abandoned trees that are closest to the new planting, especially those within 50 meters, and consider planting windbreaks between the old and new orchard.</t>
  </si>
  <si>
    <t>Order trees two years early for avaialabililty of quality trees that meet your specifications.</t>
  </si>
  <si>
    <t xml:space="preserve">Use size-controlling rootstocks to improve spray coverage and reduce amount of spray material applied per tree row volume. </t>
  </si>
  <si>
    <t xml:space="preserve">Select apple rootstocks that are adapted to local soil and climate, and resistant to Phytophthora root rot and crown rot and to Fire blight. </t>
  </si>
  <si>
    <t>Consider market viability of disease resistant cultivars.  Consider variable disease and insect suscetibility of non-resistant cultivars.</t>
  </si>
  <si>
    <t>Plant single rows to promote light penetration, air circulation, optimal spray coverage and rapid drying.</t>
  </si>
  <si>
    <t>Consider variable bloom timing, pollination compatibilitly, difficulty of thinning, and other horticultural cultivar traits in designing where to plant cultivars.</t>
  </si>
  <si>
    <t>Establish groundcover between rows quickly to establish strong travel surface, prevent erosion, and suppress weeds.</t>
  </si>
  <si>
    <r>
      <rPr>
        <b/>
        <sz val="11"/>
        <color indexed="16"/>
        <rFont val="Georgia"/>
        <family val="1"/>
      </rPr>
      <t>Best Management Practices:</t>
    </r>
    <r>
      <rPr>
        <b/>
        <u val="single"/>
        <sz val="11"/>
        <color indexed="16"/>
        <rFont val="Georgia"/>
        <family val="1"/>
      </rPr>
      <t xml:space="preserve"> Harvest and Fruit Storage</t>
    </r>
  </si>
  <si>
    <t>Thoroughly clean fruit handling and storage facilities before harvest.  Wash walls and floors with sterilizing solution to reduce spore load for rot fungi.</t>
  </si>
  <si>
    <t>Do not leave bins of harvested fruit in the orchard overnight.</t>
  </si>
  <si>
    <t>Remove any soil and sod stuck to bin runners prior to stacking bins of fruit.</t>
  </si>
  <si>
    <t>Use a sanitation system to kill bacteria, yeasts, and fungal spores in water flumes.</t>
  </si>
  <si>
    <t>As bins are emptied on the packing line remove any decayed fruit left inside.</t>
  </si>
  <si>
    <t>Remove empty bins from the packing area as soon as possible to prevent their contamination with airborne spores.</t>
  </si>
  <si>
    <t>Remove culled fruit and other debris from the packing area and from the packing house floors daily.</t>
  </si>
  <si>
    <t xml:space="preserve">Use postharvest drench treatments only when such treatments are essential for controlling superficial scald or carbon dioxide injury.  Instead of postharvest dip to apply scald inhibitors, use non-recycled drench or fog application.  </t>
  </si>
  <si>
    <t>Apply calcium treatments as field sprays rather than as postharvest treatments.</t>
  </si>
  <si>
    <t xml:space="preserve">Fit drencher reservoir tanks with appropriate agitation systems to keep postharvest treatment chemicals in suspension and regularly change solutions as per the chemical label. </t>
  </si>
  <si>
    <t>Remove all solid residues from the bottom of the drencher reservoir tank before the tank is refilled.</t>
  </si>
  <si>
    <t>Date</t>
  </si>
  <si>
    <t>Activity</t>
  </si>
  <si>
    <t>Notes</t>
  </si>
  <si>
    <t>Location</t>
  </si>
  <si>
    <r>
      <t xml:space="preserve">IPM Activities Record Sheet
-- </t>
    </r>
    <r>
      <rPr>
        <b/>
        <sz val="12"/>
        <rFont val="Arial"/>
        <family val="2"/>
      </rPr>
      <t>Recordkeeping beyond pesticide application log is required for practice payment</t>
    </r>
  </si>
  <si>
    <t xml:space="preserve">     Clean sprayers after each day of use. Conaminated rinse water must be trapped an either used to mix another load for use on a labeled target or handled as contaminated waste. (10)</t>
  </si>
  <si>
    <t xml:space="preserve">     Mow flowering plants in the orchard such as dandelion prior to applying sprays with moderate or high hazard rating for bees and other beneficial insects, especially for the Petal Fall and First Cover sprays. (20)</t>
  </si>
  <si>
    <t xml:space="preserve"> Points Planned</t>
  </si>
  <si>
    <t>Available Points</t>
  </si>
  <si>
    <r>
      <t xml:space="preserve">Number of points planned as % of total available </t>
    </r>
    <r>
      <rPr>
        <sz val="11"/>
        <rFont val="Arial"/>
        <family val="2"/>
      </rPr>
      <t>(need 60%)</t>
    </r>
    <r>
      <rPr>
        <b/>
        <sz val="11"/>
        <rFont val="Arial"/>
        <family val="2"/>
      </rPr>
      <t xml:space="preserve">: </t>
    </r>
  </si>
  <si>
    <r>
      <t>Percent  of Available Points Planned</t>
    </r>
    <r>
      <rPr>
        <sz val="12"/>
        <rFont val="Verdana"/>
        <family val="2"/>
      </rPr>
      <t xml:space="preserve"> </t>
    </r>
    <r>
      <rPr>
        <sz val="12"/>
        <rFont val="Calibri"/>
        <family val="2"/>
      </rPr>
      <t>(need 60%)</t>
    </r>
  </si>
  <si>
    <t>TOTAL Points Planned vs. Available</t>
  </si>
  <si>
    <t>Number of available relevant points:</t>
  </si>
  <si>
    <r>
      <t xml:space="preserve">Click on each box in the 'Select' column    </t>
    </r>
    <r>
      <rPr>
        <sz val="11"/>
        <color indexed="9"/>
        <rFont val="Calibri"/>
        <family val="2"/>
      </rPr>
      <t xml:space="preserve"> .</t>
    </r>
    <r>
      <rPr>
        <sz val="11"/>
        <rFont val="Calibri"/>
        <family val="2"/>
      </rPr>
      <t xml:space="preserve">
and use the drop down arrow in lower right corner   </t>
    </r>
    <r>
      <rPr>
        <sz val="11"/>
        <color indexed="9"/>
        <rFont val="Calibri"/>
        <family val="2"/>
      </rPr>
      <t xml:space="preserve">  .  </t>
    </r>
    <r>
      <rPr>
        <sz val="11"/>
        <rFont val="Calibri"/>
        <family val="2"/>
      </rPr>
      <t xml:space="preserve">   
to select 'Yes', 'No', or 'Not applicable'.
Reset to blank with the Delete key.    </t>
    </r>
    <r>
      <rPr>
        <b/>
        <sz val="11"/>
        <color indexed="60"/>
        <rFont val="Calibri"/>
        <family val="2"/>
      </rPr>
      <t xml:space="preserve"> </t>
    </r>
    <r>
      <rPr>
        <b/>
        <sz val="11"/>
        <color indexed="60"/>
        <rFont val="Wingdings"/>
        <family val="0"/>
      </rPr>
      <t>â</t>
    </r>
    <r>
      <rPr>
        <sz val="11"/>
        <rFont val="Calibri"/>
        <family val="2"/>
      </rPr>
      <t xml:space="preserve">       </t>
    </r>
    <r>
      <rPr>
        <sz val="11"/>
        <color indexed="9"/>
        <rFont val="Calibri"/>
        <family val="2"/>
      </rPr>
      <t xml:space="preserve"> . </t>
    </r>
    <r>
      <rPr>
        <sz val="11"/>
        <rFont val="Calibri"/>
        <family val="2"/>
      </rPr>
      <t xml:space="preserve">   </t>
    </r>
  </si>
  <si>
    <t xml:space="preserve">     Where scab index, spray history, and sanitation measures qualify a block for delayed scab spray strategy: delay first scab fungicide (not counting copper as a fungicide) until Tight Cluster. (15)</t>
  </si>
  <si>
    <t xml:space="preserve">     Do not use insecticides from same chemical resistance group against more than one generation of an insect pest per year. (20)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</si>
</sst>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4">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name val="Arial"/>
      <family val="0"/>
    </font>
    <font>
      <u val="single"/>
      <sz val="10"/>
      <color indexed="12"/>
      <name val="Arial"/>
      <family val="2"/>
    </font>
    <font>
      <b/>
      <sz val="12"/>
      <name val="Arial"/>
      <family val="2"/>
    </font>
    <font>
      <b/>
      <sz val="16"/>
      <name val="Arial"/>
      <family val="2"/>
    </font>
    <font>
      <sz val="11"/>
      <name val="Arial"/>
      <family val="2"/>
    </font>
    <font>
      <b/>
      <sz val="11"/>
      <name val="Arial"/>
      <family val="2"/>
    </font>
    <font>
      <b/>
      <sz val="11"/>
      <name val="Georgia"/>
      <family val="1"/>
    </font>
    <font>
      <sz val="11"/>
      <name val="Georgia"/>
      <family val="1"/>
    </font>
    <font>
      <b/>
      <u val="single"/>
      <sz val="11"/>
      <name val="Calibri"/>
      <family val="2"/>
    </font>
    <font>
      <b/>
      <sz val="11"/>
      <color indexed="17"/>
      <name val="Georgia"/>
      <family val="1"/>
    </font>
    <font>
      <b/>
      <u val="single"/>
      <sz val="11"/>
      <color indexed="17"/>
      <name val="Calibri"/>
      <family val="2"/>
    </font>
    <font>
      <b/>
      <u val="single"/>
      <sz val="11"/>
      <color indexed="17"/>
      <name val="Georgia"/>
      <family val="1"/>
    </font>
    <font>
      <sz val="11"/>
      <name val="Calibri"/>
      <family val="2"/>
    </font>
    <font>
      <b/>
      <u val="single"/>
      <sz val="11"/>
      <color indexed="16"/>
      <name val="Georgia"/>
      <family val="1"/>
    </font>
    <font>
      <u val="single"/>
      <sz val="11"/>
      <color indexed="12"/>
      <name val="Arial"/>
      <family val="2"/>
    </font>
    <font>
      <b/>
      <u val="single"/>
      <sz val="11"/>
      <name val="Arial"/>
      <family val="2"/>
    </font>
    <font>
      <b/>
      <sz val="10"/>
      <name val="Calibri"/>
      <family val="2"/>
    </font>
    <font>
      <sz val="11"/>
      <color indexed="10"/>
      <name val="Arial"/>
      <family val="2"/>
    </font>
    <font>
      <u val="single"/>
      <sz val="11"/>
      <name val="Arial"/>
      <family val="2"/>
    </font>
    <font>
      <b/>
      <sz val="11"/>
      <color indexed="16"/>
      <name val="Georgia"/>
      <family val="1"/>
    </font>
    <font>
      <b/>
      <sz val="12"/>
      <color indexed="58"/>
      <name val="Verdana"/>
      <family val="2"/>
    </font>
    <font>
      <b/>
      <sz val="22"/>
      <color indexed="60"/>
      <name val="Arial"/>
      <family val="2"/>
    </font>
    <font>
      <b/>
      <sz val="11"/>
      <name val="Verdana"/>
      <family val="2"/>
    </font>
    <font>
      <i/>
      <sz val="11"/>
      <name val="Calibri"/>
      <family val="2"/>
    </font>
    <font>
      <sz val="12"/>
      <name val="Verdana"/>
      <family val="2"/>
    </font>
    <font>
      <sz val="12"/>
      <name val="Calibri"/>
      <family val="2"/>
    </font>
    <font>
      <vertAlign val="superscript"/>
      <sz val="11"/>
      <name val="Calibri"/>
      <family val="2"/>
    </font>
    <font>
      <i/>
      <u val="single"/>
      <sz val="11"/>
      <name val="Arial"/>
      <family val="2"/>
    </font>
    <font>
      <i/>
      <sz val="11"/>
      <name val="Arial"/>
      <family val="2"/>
    </font>
    <font>
      <sz val="10"/>
      <name val="Calibri"/>
      <family val="2"/>
    </font>
    <font>
      <sz val="11"/>
      <color indexed="9"/>
      <name val="Calibri"/>
      <family val="2"/>
    </font>
    <font>
      <sz val="12"/>
      <name val="Arial"/>
      <family val="2"/>
    </font>
    <font>
      <b/>
      <u val="single"/>
      <sz val="12"/>
      <color indexed="16"/>
      <name val="Georgia"/>
      <family val="1"/>
    </font>
    <font>
      <b/>
      <sz val="11"/>
      <color indexed="58"/>
      <name val="Verdana"/>
      <family val="2"/>
    </font>
    <font>
      <b/>
      <sz val="11"/>
      <color indexed="60"/>
      <name val="Calibri"/>
      <family val="2"/>
    </font>
    <font>
      <b/>
      <sz val="11"/>
      <color indexed="60"/>
      <name val="Wingdings"/>
      <family val="0"/>
    </font>
    <font>
      <u val="single"/>
      <sz val="12"/>
      <color indexed="2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gray125">
        <bgColor indexed="55"/>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bottom style="thin"/>
    </border>
    <border>
      <left style="thin"/>
      <right/>
      <top style="thin"/>
      <bottom style="thin"/>
    </border>
    <border>
      <left style="thin"/>
      <right/>
      <top/>
      <bottom/>
    </border>
    <border>
      <left style="thin"/>
      <right/>
      <top style="thick">
        <color indexed="16"/>
      </top>
      <bottom style="thick">
        <color indexed="16"/>
      </bottom>
    </border>
    <border>
      <left style="thin"/>
      <right style="thin"/>
      <top/>
      <bottom style="thin"/>
    </border>
    <border>
      <left style="thin"/>
      <right style="thin"/>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ck">
        <color indexed="60"/>
      </left>
      <right style="thick">
        <color indexed="60"/>
      </right>
      <top/>
      <bottom style="thin"/>
    </border>
    <border>
      <left style="thick">
        <color indexed="60"/>
      </left>
      <right style="thick">
        <color indexed="60"/>
      </right>
      <top style="thick">
        <color indexed="16"/>
      </top>
      <bottom style="thin"/>
    </border>
    <border>
      <left style="thick">
        <color indexed="60"/>
      </left>
      <right style="thick">
        <color indexed="60"/>
      </right>
      <top style="thin"/>
      <bottom style="thin"/>
    </border>
    <border>
      <left style="thick">
        <color indexed="60"/>
      </left>
      <right style="thick">
        <color indexed="60"/>
      </right>
      <top/>
      <bottom>
        <color indexed="63"/>
      </bottom>
    </border>
    <border>
      <left style="thin"/>
      <right style="thin"/>
      <top style="thick">
        <color indexed="16"/>
      </top>
      <bottom style="thick">
        <color indexed="16"/>
      </bottom>
    </border>
    <border>
      <left style="thick">
        <color indexed="60"/>
      </left>
      <right/>
      <top style="thick">
        <color indexed="16"/>
      </top>
      <bottom style="thin"/>
    </border>
    <border>
      <left style="thin"/>
      <right style="thin"/>
      <top style="thick">
        <color indexed="16"/>
      </top>
      <bottom style="thin"/>
    </border>
    <border>
      <left/>
      <right style="thin"/>
      <top/>
      <bottom/>
    </border>
    <border>
      <left style="thick">
        <color indexed="60"/>
      </left>
      <right/>
      <top style="thin"/>
      <bottom style="thin"/>
    </border>
    <border>
      <left style="thin"/>
      <right style="thin"/>
      <top/>
      <bottom/>
    </border>
    <border>
      <left style="thick">
        <color indexed="60"/>
      </left>
      <right style="thick">
        <color indexed="60"/>
      </right>
      <top style="thick">
        <color indexed="60"/>
      </top>
      <bottom style="thin"/>
    </border>
    <border>
      <left style="thick">
        <color indexed="60"/>
      </left>
      <right style="thick">
        <color indexed="60"/>
      </right>
      <top style="thin"/>
      <bottom>
        <color indexed="63"/>
      </bottom>
    </border>
    <border>
      <left/>
      <right/>
      <top style="thin"/>
      <bottom/>
    </border>
    <border>
      <left style="thin"/>
      <right style="thin"/>
      <top style="thin"/>
      <bottom>
        <color indexed="63"/>
      </bottom>
    </border>
    <border>
      <left style="thick">
        <color indexed="60"/>
      </left>
      <right style="thick">
        <color indexed="60"/>
      </right>
      <top/>
      <bottom style="thick">
        <color indexed="60"/>
      </bottom>
    </border>
    <border>
      <left style="thick">
        <color indexed="60"/>
      </left>
      <right style="thick">
        <color indexed="60"/>
      </right>
      <top style="thick">
        <color indexed="60"/>
      </top>
      <bottom>
        <color indexed="63"/>
      </bottom>
    </border>
    <border>
      <left style="thin"/>
      <right style="thick">
        <color indexed="16"/>
      </right>
      <top style="thin"/>
      <bottom style="thick">
        <color indexed="16"/>
      </bottom>
    </border>
    <border>
      <left/>
      <right/>
      <top/>
      <bottom style="thick">
        <color indexed="16"/>
      </bottom>
    </border>
    <border>
      <left/>
      <right style="thin"/>
      <top/>
      <bottom style="thick">
        <color indexed="16"/>
      </bottom>
    </border>
    <border>
      <left style="thick">
        <color indexed="16"/>
      </left>
      <right/>
      <top style="thick">
        <color indexed="16"/>
      </top>
      <bottom/>
    </border>
    <border>
      <left/>
      <right/>
      <top style="thick">
        <color indexed="16"/>
      </top>
      <bottom/>
    </border>
    <border>
      <left style="thin"/>
      <right>
        <color indexed="63"/>
      </right>
      <top style="thick">
        <color indexed="60"/>
      </top>
      <bottom style="thick">
        <color indexed="60"/>
      </bottom>
    </border>
    <border>
      <left/>
      <right/>
      <top style="thick">
        <color indexed="60"/>
      </top>
      <bottom style="thick">
        <color indexed="60"/>
      </bottom>
    </border>
    <border>
      <left>
        <color indexed="63"/>
      </left>
      <right style="thick">
        <color indexed="60"/>
      </right>
      <top style="thick">
        <color indexed="60"/>
      </top>
      <bottom style="thick">
        <color indexed="60"/>
      </bottom>
    </border>
    <border>
      <left>
        <color indexed="63"/>
      </left>
      <right>
        <color indexed="63"/>
      </right>
      <top style="thick">
        <color indexed="60"/>
      </top>
      <bottom style="thick">
        <color indexed="60"/>
      </bottom>
    </border>
    <border>
      <left/>
      <right style="thin"/>
      <top style="thick">
        <color indexed="16"/>
      </top>
      <bottom/>
    </border>
    <border>
      <left style="thin"/>
      <right/>
      <top style="thin"/>
      <bottom/>
    </border>
    <border>
      <left/>
      <right style="thin"/>
      <top style="thin"/>
      <bottom/>
    </border>
    <border>
      <left style="thick">
        <color indexed="16"/>
      </left>
      <right/>
      <top/>
      <bottom style="thick">
        <color indexed="16"/>
      </bottom>
    </border>
    <border>
      <left/>
      <right style="thick">
        <color indexed="60"/>
      </right>
      <top style="thin"/>
      <bottom style="thin"/>
    </border>
    <border>
      <left/>
      <right/>
      <top style="thick">
        <color indexed="16"/>
      </top>
      <bottom style="thin"/>
    </border>
    <border>
      <left/>
      <right style="thick">
        <color indexed="60"/>
      </right>
      <top style="thick">
        <color indexed="16"/>
      </top>
      <bottom style="thin"/>
    </border>
    <border>
      <left style="thick">
        <color indexed="16"/>
      </left>
      <right/>
      <top style="thick">
        <color indexed="16"/>
      </top>
      <bottom style="thick">
        <color indexed="16"/>
      </bottom>
    </border>
    <border>
      <left/>
      <right/>
      <top style="thick">
        <color indexed="16"/>
      </top>
      <bottom style="thick">
        <color indexed="16"/>
      </bottom>
    </border>
    <border>
      <left/>
      <right style="thin"/>
      <top style="thick">
        <color indexed="16"/>
      </top>
      <bottom style="thick">
        <color indexed="16"/>
      </bottom>
    </border>
    <border>
      <left style="thin"/>
      <right/>
      <top/>
      <bottom style="thick">
        <color indexed="16"/>
      </bottom>
    </border>
    <border>
      <left/>
      <right style="thick">
        <color indexed="16"/>
      </right>
      <top style="thick">
        <color indexed="16"/>
      </top>
      <bottom style="thick">
        <color indexed="1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17" fillId="0" borderId="0">
      <alignment/>
      <protection/>
    </xf>
    <xf numFmtId="0" fontId="17" fillId="0" borderId="0">
      <alignment/>
      <protection/>
    </xf>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20">
    <xf numFmtId="0" fontId="0" fillId="0" borderId="0" xfId="0" applyAlignment="1">
      <alignment/>
    </xf>
    <xf numFmtId="0" fontId="17" fillId="0" borderId="0" xfId="58" applyFont="1" applyAlignment="1" applyProtection="1">
      <alignment horizontal="right" vertical="center"/>
      <protection/>
    </xf>
    <xf numFmtId="0" fontId="21" fillId="0" borderId="0" xfId="58" applyFont="1" applyProtection="1">
      <alignment/>
      <protection/>
    </xf>
    <xf numFmtId="0" fontId="21" fillId="0" borderId="0" xfId="58" applyFont="1" applyAlignment="1" applyProtection="1">
      <alignment wrapText="1"/>
      <protection/>
    </xf>
    <xf numFmtId="0" fontId="17" fillId="0" borderId="10" xfId="58" applyFont="1" applyBorder="1" applyAlignment="1" applyProtection="1">
      <alignment horizontal="center" vertical="center" wrapText="1"/>
      <protection/>
    </xf>
    <xf numFmtId="0" fontId="17" fillId="0" borderId="11" xfId="58" applyFont="1" applyBorder="1" applyAlignment="1" applyProtection="1">
      <alignment horizontal="center" vertical="center" wrapText="1"/>
      <protection/>
    </xf>
    <xf numFmtId="0" fontId="21" fillId="0" borderId="0" xfId="58" applyFont="1" applyAlignment="1" applyProtection="1">
      <alignment vertical="center" wrapText="1"/>
      <protection/>
    </xf>
    <xf numFmtId="0" fontId="17" fillId="0" borderId="10" xfId="58" applyFont="1" applyFill="1" applyBorder="1" applyAlignment="1" applyProtection="1">
      <alignment horizontal="center" vertical="center" wrapText="1"/>
      <protection/>
    </xf>
    <xf numFmtId="0" fontId="17" fillId="0" borderId="12" xfId="58" applyFont="1" applyBorder="1" applyAlignment="1" applyProtection="1">
      <alignment horizontal="center" vertical="center" wrapText="1"/>
      <protection/>
    </xf>
    <xf numFmtId="0" fontId="17" fillId="24" borderId="13" xfId="58" applyFont="1" applyFill="1" applyBorder="1" applyAlignment="1" applyProtection="1">
      <alignment horizontal="center" vertical="center" wrapText="1"/>
      <protection/>
    </xf>
    <xf numFmtId="0" fontId="17" fillId="0" borderId="0" xfId="58" applyProtection="1">
      <alignment/>
      <protection/>
    </xf>
    <xf numFmtId="0" fontId="48" fillId="0" borderId="14" xfId="58" applyFont="1" applyBorder="1" applyAlignment="1" applyProtection="1">
      <alignment horizontal="center" vertical="center" wrapText="1"/>
      <protection/>
    </xf>
    <xf numFmtId="0" fontId="19" fillId="25" borderId="15" xfId="57" applyFont="1" applyFill="1" applyBorder="1" applyAlignment="1" applyProtection="1">
      <alignment wrapText="1"/>
      <protection locked="0"/>
    </xf>
    <xf numFmtId="0" fontId="17" fillId="0" borderId="0" xfId="57">
      <alignment/>
      <protection/>
    </xf>
    <xf numFmtId="0" fontId="31" fillId="0" borderId="0" xfId="53" applyFont="1" applyAlignment="1" applyProtection="1">
      <alignment wrapText="1"/>
      <protection/>
    </xf>
    <xf numFmtId="0" fontId="17" fillId="0" borderId="10" xfId="57" applyFont="1" applyBorder="1" applyAlignment="1" applyProtection="1">
      <alignment horizontal="center" vertical="center" wrapText="1"/>
      <protection/>
    </xf>
    <xf numFmtId="0" fontId="17" fillId="0" borderId="11" xfId="57" applyFont="1" applyBorder="1" applyAlignment="1" applyProtection="1">
      <alignment horizontal="center" vertical="center" wrapText="1"/>
      <protection/>
    </xf>
    <xf numFmtId="0" fontId="21" fillId="0" borderId="16" xfId="57" applyFont="1" applyBorder="1" applyAlignment="1" applyProtection="1">
      <alignment horizontal="left" vertical="center" wrapText="1"/>
      <protection/>
    </xf>
    <xf numFmtId="0" fontId="21" fillId="0" borderId="17" xfId="57" applyFont="1" applyBorder="1" applyAlignment="1" applyProtection="1">
      <alignment horizontal="left" vertical="center" wrapText="1"/>
      <protection/>
    </xf>
    <xf numFmtId="0" fontId="21" fillId="0" borderId="18" xfId="57" applyFont="1" applyBorder="1" applyAlignment="1" applyProtection="1">
      <alignment horizontal="left" vertical="center" wrapText="1"/>
      <protection/>
    </xf>
    <xf numFmtId="0" fontId="48" fillId="0" borderId="19" xfId="58" applyFont="1" applyBorder="1" applyAlignment="1" applyProtection="1">
      <alignment horizontal="center" vertical="center" wrapText="1"/>
      <protection/>
    </xf>
    <xf numFmtId="0" fontId="21" fillId="0" borderId="20" xfId="58" applyNumberFormat="1" applyFont="1" applyBorder="1" applyAlignment="1" applyProtection="1">
      <alignment horizontal="center" vertical="center" wrapText="1"/>
      <protection locked="0"/>
    </xf>
    <xf numFmtId="0" fontId="33" fillId="4" borderId="21" xfId="58" applyFont="1" applyFill="1" applyBorder="1" applyAlignment="1" applyProtection="1">
      <alignment horizontal="center" vertical="center" wrapText="1"/>
      <protection/>
    </xf>
    <xf numFmtId="0" fontId="21" fillId="0" borderId="22" xfId="58" applyNumberFormat="1" applyFont="1" applyBorder="1" applyAlignment="1" applyProtection="1">
      <alignment horizontal="center" vertical="center" wrapText="1"/>
      <protection locked="0"/>
    </xf>
    <xf numFmtId="0" fontId="21" fillId="0" borderId="23" xfId="58" applyNumberFormat="1" applyFont="1" applyBorder="1" applyAlignment="1" applyProtection="1">
      <alignment horizontal="center" vertical="center" wrapText="1"/>
      <protection locked="0"/>
    </xf>
    <xf numFmtId="0" fontId="33" fillId="4" borderId="22" xfId="58" applyFont="1" applyFill="1" applyBorder="1" applyAlignment="1" applyProtection="1">
      <alignment horizontal="center" vertical="center" wrapText="1"/>
      <protection/>
    </xf>
    <xf numFmtId="0" fontId="39" fillId="6" borderId="24" xfId="58" applyFont="1" applyFill="1" applyBorder="1" applyAlignment="1" applyProtection="1">
      <alignment horizontal="center" vertical="center" wrapText="1"/>
      <protection/>
    </xf>
    <xf numFmtId="0" fontId="33" fillId="4" borderId="25" xfId="58" applyFont="1" applyFill="1" applyBorder="1" applyAlignment="1" applyProtection="1">
      <alignment horizontal="center" vertical="center" wrapText="1"/>
      <protection/>
    </xf>
    <xf numFmtId="0" fontId="33" fillId="6" borderId="26" xfId="58" applyFont="1" applyFill="1" applyBorder="1" applyAlignment="1" applyProtection="1">
      <alignment horizontal="center" vertical="center" wrapText="1"/>
      <protection/>
    </xf>
    <xf numFmtId="0" fontId="48" fillId="0" borderId="27" xfId="58" applyFont="1" applyBorder="1" applyAlignment="1" applyProtection="1">
      <alignment horizontal="center" vertical="center" wrapText="1"/>
      <protection/>
    </xf>
    <xf numFmtId="0" fontId="33" fillId="4" borderId="28" xfId="58" applyFont="1" applyFill="1" applyBorder="1" applyAlignment="1" applyProtection="1">
      <alignment horizontal="center" vertical="center" wrapText="1"/>
      <protection/>
    </xf>
    <xf numFmtId="0" fontId="33" fillId="6" borderId="15" xfId="58" applyFont="1" applyFill="1" applyBorder="1" applyAlignment="1" applyProtection="1">
      <alignment horizontal="center" vertical="center" wrapText="1"/>
      <protection/>
    </xf>
    <xf numFmtId="0" fontId="48" fillId="6" borderId="14" xfId="58" applyFont="1" applyFill="1" applyBorder="1" applyAlignment="1" applyProtection="1">
      <alignment horizontal="center" vertical="center" wrapText="1"/>
      <protection/>
    </xf>
    <xf numFmtId="0" fontId="48" fillId="6" borderId="29" xfId="58" applyFont="1" applyFill="1" applyBorder="1" applyAlignment="1" applyProtection="1">
      <alignment horizontal="center" vertical="center" wrapText="1"/>
      <protection/>
    </xf>
    <xf numFmtId="0" fontId="33" fillId="4" borderId="16" xfId="58" applyFont="1" applyFill="1" applyBorder="1" applyAlignment="1" applyProtection="1">
      <alignment horizontal="center" vertical="center" wrapText="1"/>
      <protection/>
    </xf>
    <xf numFmtId="0" fontId="21" fillId="0" borderId="30" xfId="58" applyNumberFormat="1" applyFont="1" applyBorder="1" applyAlignment="1" applyProtection="1">
      <alignment horizontal="center" vertical="center" wrapText="1"/>
      <protection locked="0"/>
    </xf>
    <xf numFmtId="0" fontId="33" fillId="4" borderId="31" xfId="58" applyFont="1" applyFill="1" applyBorder="1" applyAlignment="1" applyProtection="1">
      <alignment horizontal="center" vertical="center" wrapText="1"/>
      <protection/>
    </xf>
    <xf numFmtId="0" fontId="33" fillId="4" borderId="32" xfId="58" applyFont="1" applyFill="1" applyBorder="1" applyAlignment="1" applyProtection="1">
      <alignment horizontal="center" vertical="center" wrapText="1"/>
      <protection/>
    </xf>
    <xf numFmtId="0" fontId="33" fillId="6" borderId="33" xfId="58" applyFont="1" applyFill="1" applyBorder="1" applyAlignment="1" applyProtection="1">
      <alignment horizontal="center" vertical="center" wrapText="1"/>
      <protection/>
    </xf>
    <xf numFmtId="0" fontId="21" fillId="0" borderId="34" xfId="58" applyNumberFormat="1" applyFont="1" applyBorder="1" applyAlignment="1" applyProtection="1">
      <alignment horizontal="center" vertical="center" wrapText="1"/>
      <protection locked="0"/>
    </xf>
    <xf numFmtId="0" fontId="21" fillId="0" borderId="35" xfId="58" applyNumberFormat="1" applyFont="1" applyBorder="1" applyAlignment="1" applyProtection="1">
      <alignment horizontal="center" vertical="center" wrapText="1"/>
      <protection locked="0"/>
    </xf>
    <xf numFmtId="0" fontId="17" fillId="0" borderId="0" xfId="58" applyFont="1" applyAlignment="1" applyProtection="1">
      <alignment horizontal="left" wrapText="1"/>
      <protection/>
    </xf>
    <xf numFmtId="0" fontId="31" fillId="0" borderId="0" xfId="53" applyFont="1" applyBorder="1" applyAlignment="1" applyProtection="1">
      <alignment horizontal="left" vertical="center" wrapText="1"/>
      <protection/>
    </xf>
    <xf numFmtId="0" fontId="31" fillId="0" borderId="0" xfId="53" applyFont="1" applyAlignment="1" applyProtection="1">
      <alignment vertical="top" wrapText="1"/>
      <protection/>
    </xf>
    <xf numFmtId="0" fontId="31" fillId="0" borderId="0" xfId="53" applyFont="1" applyBorder="1" applyAlignment="1" applyProtection="1">
      <alignment horizontal="left" vertical="top" wrapText="1"/>
      <protection/>
    </xf>
    <xf numFmtId="0" fontId="18" fillId="0" borderId="0" xfId="53" applyBorder="1" applyAlignment="1" applyProtection="1">
      <alignment horizontal="left" vertical="top" wrapText="1"/>
      <protection/>
    </xf>
    <xf numFmtId="0" fontId="18" fillId="0" borderId="0" xfId="53" applyAlignment="1" applyProtection="1">
      <alignment horizontal="left" vertical="top" wrapText="1"/>
      <protection/>
    </xf>
    <xf numFmtId="0" fontId="50" fillId="4" borderId="13" xfId="58" applyFont="1" applyFill="1" applyBorder="1" applyAlignment="1" applyProtection="1">
      <alignment horizontal="center" vertical="center" wrapText="1"/>
      <protection/>
    </xf>
    <xf numFmtId="9" fontId="50" fillId="4" borderId="36" xfId="58" applyNumberFormat="1" applyFont="1" applyFill="1" applyBorder="1" applyAlignment="1" applyProtection="1">
      <alignment horizontal="center" vertical="center" wrapText="1"/>
      <protection/>
    </xf>
    <xf numFmtId="0" fontId="0" fillId="0" borderId="0" xfId="0" applyAlignment="1" applyProtection="1">
      <alignment/>
      <protection/>
    </xf>
    <xf numFmtId="0" fontId="31" fillId="0" borderId="0" xfId="53" applyFont="1" applyBorder="1" applyAlignment="1" applyProtection="1">
      <alignment horizontal="left" vertical="center" wrapText="1"/>
      <protection/>
    </xf>
    <xf numFmtId="0" fontId="48" fillId="0" borderId="15" xfId="57" applyFont="1" applyBorder="1" applyAlignment="1" applyProtection="1">
      <alignment vertical="top" wrapText="1"/>
      <protection locked="0"/>
    </xf>
    <xf numFmtId="0" fontId="17" fillId="0" borderId="37" xfId="58" applyBorder="1" applyProtection="1">
      <alignment/>
      <protection/>
    </xf>
    <xf numFmtId="0" fontId="17" fillId="0" borderId="38" xfId="58" applyBorder="1" applyProtection="1">
      <alignment/>
      <protection/>
    </xf>
    <xf numFmtId="0" fontId="17" fillId="0" borderId="0" xfId="58" applyProtection="1">
      <alignment/>
      <protection/>
    </xf>
    <xf numFmtId="0" fontId="17" fillId="0" borderId="39" xfId="58" applyFont="1" applyBorder="1" applyAlignment="1" applyProtection="1">
      <alignment horizontal="center" vertical="center"/>
      <protection/>
    </xf>
    <xf numFmtId="0" fontId="17" fillId="0" borderId="40" xfId="58" applyFont="1" applyBorder="1" applyAlignment="1" applyProtection="1">
      <alignment horizontal="center" vertical="center"/>
      <protection/>
    </xf>
    <xf numFmtId="0" fontId="32" fillId="0" borderId="0" xfId="58" applyFont="1" applyBorder="1" applyAlignment="1" applyProtection="1">
      <alignment wrapText="1"/>
      <protection/>
    </xf>
    <xf numFmtId="0" fontId="21" fillId="0" borderId="0" xfId="53" applyFont="1" applyBorder="1" applyAlignment="1" applyProtection="1">
      <alignment wrapText="1"/>
      <protection/>
    </xf>
    <xf numFmtId="0" fontId="31" fillId="0" borderId="0" xfId="53" applyFont="1" applyAlignment="1" applyProtection="1">
      <alignment horizontal="left" vertical="top" wrapText="1"/>
      <protection/>
    </xf>
    <xf numFmtId="0" fontId="17" fillId="0" borderId="0" xfId="58" applyFont="1" applyProtection="1">
      <alignment/>
      <protection/>
    </xf>
    <xf numFmtId="0" fontId="38" fillId="23" borderId="12" xfId="58" applyFont="1" applyFill="1" applyBorder="1" applyAlignment="1" applyProtection="1">
      <alignment horizontal="center" vertical="center"/>
      <protection/>
    </xf>
    <xf numFmtId="0" fontId="38" fillId="23" borderId="0" xfId="58" applyFont="1" applyFill="1" applyBorder="1" applyAlignment="1" applyProtection="1">
      <alignment horizontal="center" vertical="center"/>
      <protection/>
    </xf>
    <xf numFmtId="0" fontId="38" fillId="23" borderId="27" xfId="58" applyFont="1" applyFill="1" applyBorder="1" applyAlignment="1" applyProtection="1">
      <alignment horizontal="center" vertical="center"/>
      <protection/>
    </xf>
    <xf numFmtId="0" fontId="22" fillId="0" borderId="12" xfId="58" applyFont="1" applyBorder="1" applyAlignment="1" applyProtection="1">
      <alignment horizontal="right" vertical="center"/>
      <protection/>
    </xf>
    <xf numFmtId="0" fontId="22" fillId="0" borderId="0" xfId="58" applyFont="1" applyBorder="1" applyAlignment="1" applyProtection="1">
      <alignment horizontal="right" vertical="center"/>
      <protection/>
    </xf>
    <xf numFmtId="0" fontId="22" fillId="0" borderId="27" xfId="58" applyFont="1" applyBorder="1" applyAlignment="1" applyProtection="1">
      <alignment horizontal="right" vertical="center"/>
      <protection/>
    </xf>
    <xf numFmtId="0" fontId="23" fillId="0" borderId="12" xfId="58" applyFont="1" applyBorder="1" applyAlignment="1" applyProtection="1">
      <alignment vertical="center"/>
      <protection/>
    </xf>
    <xf numFmtId="0" fontId="23" fillId="0" borderId="0" xfId="58" applyFont="1" applyBorder="1" applyAlignment="1" applyProtection="1">
      <alignment vertical="center"/>
      <protection/>
    </xf>
    <xf numFmtId="0" fontId="23" fillId="0" borderId="12" xfId="58" applyFont="1" applyBorder="1" applyAlignment="1" applyProtection="1">
      <alignment horizontal="left" vertical="center" wrapText="1"/>
      <protection/>
    </xf>
    <xf numFmtId="0" fontId="23" fillId="0" borderId="0" xfId="58" applyFont="1" applyBorder="1" applyAlignment="1" applyProtection="1">
      <alignment horizontal="left" vertical="center" wrapText="1"/>
      <protection/>
    </xf>
    <xf numFmtId="0" fontId="21" fillId="24" borderId="41" xfId="58" applyNumberFormat="1" applyFont="1" applyFill="1" applyBorder="1" applyAlignment="1" applyProtection="1">
      <alignment horizontal="center" vertical="center" wrapText="1"/>
      <protection/>
    </xf>
    <xf numFmtId="0" fontId="21" fillId="24" borderId="42" xfId="58" applyNumberFormat="1" applyFont="1" applyFill="1" applyBorder="1" applyAlignment="1" applyProtection="1">
      <alignment horizontal="center" vertical="center" wrapText="1"/>
      <protection/>
    </xf>
    <xf numFmtId="0" fontId="21" fillId="24" borderId="43" xfId="58" applyNumberFormat="1" applyFont="1" applyFill="1" applyBorder="1" applyAlignment="1" applyProtection="1">
      <alignment horizontal="center" vertical="center" wrapText="1"/>
      <protection/>
    </xf>
    <xf numFmtId="0" fontId="21" fillId="24" borderId="44" xfId="58" applyNumberFormat="1" applyFont="1" applyFill="1" applyBorder="1" applyAlignment="1" applyProtection="1">
      <alignment horizontal="center" vertical="center" wrapText="1"/>
      <protection/>
    </xf>
    <xf numFmtId="0" fontId="37" fillId="23" borderId="39" xfId="58" applyFont="1" applyFill="1" applyBorder="1" applyAlignment="1" applyProtection="1">
      <alignment horizontal="center" vertical="center" wrapText="1"/>
      <protection/>
    </xf>
    <xf numFmtId="0" fontId="37" fillId="23" borderId="40" xfId="58" applyFont="1" applyFill="1" applyBorder="1" applyAlignment="1" applyProtection="1">
      <alignment horizontal="center" vertical="center" wrapText="1"/>
      <protection/>
    </xf>
    <xf numFmtId="0" fontId="37" fillId="23" borderId="45" xfId="58" applyFont="1" applyFill="1" applyBorder="1" applyAlignment="1" applyProtection="1">
      <alignment horizontal="center" vertical="center" wrapText="1"/>
      <protection/>
    </xf>
    <xf numFmtId="0" fontId="24" fillId="0" borderId="0" xfId="58" applyFont="1" applyBorder="1" applyAlignment="1" applyProtection="1">
      <alignment horizontal="left" vertical="center"/>
      <protection/>
    </xf>
    <xf numFmtId="0" fontId="24" fillId="0" borderId="27" xfId="58" applyFont="1" applyBorder="1" applyAlignment="1" applyProtection="1">
      <alignment horizontal="left" vertical="center"/>
      <protection/>
    </xf>
    <xf numFmtId="0" fontId="22" fillId="22" borderId="46" xfId="58" applyFont="1" applyFill="1" applyBorder="1" applyAlignment="1" applyProtection="1">
      <alignment horizontal="center" vertical="center" wrapText="1"/>
      <protection/>
    </xf>
    <xf numFmtId="0" fontId="22" fillId="22" borderId="32" xfId="58" applyFont="1" applyFill="1" applyBorder="1" applyAlignment="1" applyProtection="1">
      <alignment horizontal="center" vertical="center" wrapText="1"/>
      <protection/>
    </xf>
    <xf numFmtId="0" fontId="22" fillId="22" borderId="47" xfId="58" applyFont="1" applyFill="1" applyBorder="1" applyAlignment="1" applyProtection="1">
      <alignment horizontal="center" vertical="center" wrapText="1"/>
      <protection/>
    </xf>
    <xf numFmtId="0" fontId="22" fillId="22" borderId="10" xfId="58" applyFont="1" applyFill="1" applyBorder="1" applyAlignment="1" applyProtection="1">
      <alignment horizontal="center" vertical="center" wrapText="1"/>
      <protection/>
    </xf>
    <xf numFmtId="0" fontId="22" fillId="22" borderId="18" xfId="58" applyFont="1" applyFill="1" applyBorder="1" applyAlignment="1" applyProtection="1">
      <alignment horizontal="center" vertical="center" wrapText="1"/>
      <protection/>
    </xf>
    <xf numFmtId="0" fontId="22" fillId="22" borderId="19" xfId="58" applyFont="1" applyFill="1" applyBorder="1" applyAlignment="1" applyProtection="1">
      <alignment horizontal="center" vertical="center" wrapText="1"/>
      <protection/>
    </xf>
    <xf numFmtId="0" fontId="22" fillId="4" borderId="12" xfId="58" applyFont="1" applyFill="1" applyBorder="1" applyAlignment="1" applyProtection="1">
      <alignment horizontal="center" vertical="center" wrapText="1"/>
      <protection/>
    </xf>
    <xf numFmtId="0" fontId="22" fillId="4" borderId="0" xfId="58" applyFont="1" applyFill="1" applyBorder="1" applyAlignment="1" applyProtection="1">
      <alignment horizontal="center" vertical="center" wrapText="1"/>
      <protection/>
    </xf>
    <xf numFmtId="0" fontId="22" fillId="4" borderId="27" xfId="58" applyFont="1" applyFill="1" applyBorder="1" applyAlignment="1" applyProtection="1">
      <alignment horizontal="center" vertical="center" wrapText="1"/>
      <protection/>
    </xf>
    <xf numFmtId="9" fontId="22" fillId="4" borderId="10" xfId="58" applyNumberFormat="1" applyFont="1" applyFill="1" applyBorder="1" applyAlignment="1" applyProtection="1">
      <alignment horizontal="center" vertical="center" wrapText="1"/>
      <protection/>
    </xf>
    <xf numFmtId="9" fontId="22" fillId="4" borderId="18" xfId="58" applyNumberFormat="1" applyFont="1" applyFill="1" applyBorder="1" applyAlignment="1" applyProtection="1">
      <alignment horizontal="center" vertical="center" wrapText="1"/>
      <protection/>
    </xf>
    <xf numFmtId="9" fontId="22" fillId="4" borderId="19" xfId="58" applyNumberFormat="1" applyFont="1" applyFill="1" applyBorder="1" applyAlignment="1" applyProtection="1">
      <alignment horizontal="center" vertical="center" wrapText="1"/>
      <protection/>
    </xf>
    <xf numFmtId="0" fontId="21" fillId="0" borderId="0" xfId="58" applyFont="1" applyFill="1" applyBorder="1" applyAlignment="1" applyProtection="1">
      <alignment vertical="center" wrapText="1"/>
      <protection/>
    </xf>
    <xf numFmtId="0" fontId="21" fillId="0" borderId="27" xfId="58" applyFont="1" applyFill="1" applyBorder="1" applyAlignment="1" applyProtection="1">
      <alignment vertical="center" wrapText="1"/>
      <protection/>
    </xf>
    <xf numFmtId="0" fontId="37" fillId="0" borderId="48" xfId="58" applyFont="1" applyFill="1" applyBorder="1" applyAlignment="1" applyProtection="1">
      <alignment horizontal="center" vertical="center" wrapText="1"/>
      <protection/>
    </xf>
    <xf numFmtId="0" fontId="37" fillId="0" borderId="37" xfId="58" applyFont="1" applyFill="1" applyBorder="1" applyAlignment="1" applyProtection="1">
      <alignment horizontal="center" vertical="center" wrapText="1"/>
      <protection/>
    </xf>
    <xf numFmtId="0" fontId="37" fillId="0" borderId="38" xfId="58" applyFont="1" applyFill="1" applyBorder="1" applyAlignment="1" applyProtection="1">
      <alignment horizontal="center" vertical="center" wrapText="1"/>
      <protection/>
    </xf>
    <xf numFmtId="0" fontId="21" fillId="0" borderId="0" xfId="58" applyFont="1" applyBorder="1" applyAlignment="1" applyProtection="1">
      <alignment horizontal="left" vertical="center" wrapText="1"/>
      <protection/>
    </xf>
    <xf numFmtId="0" fontId="21" fillId="0" borderId="16" xfId="58" applyFont="1" applyBorder="1" applyAlignment="1" applyProtection="1">
      <alignment horizontal="left" vertical="center" wrapText="1"/>
      <protection/>
    </xf>
    <xf numFmtId="0" fontId="21" fillId="0" borderId="49" xfId="58" applyFont="1" applyBorder="1" applyAlignment="1" applyProtection="1">
      <alignment horizontal="left" vertical="center" wrapText="1"/>
      <protection/>
    </xf>
    <xf numFmtId="0" fontId="21" fillId="0" borderId="40" xfId="58" applyFont="1" applyBorder="1" applyAlignment="1" applyProtection="1">
      <alignment horizontal="left" vertical="center" wrapText="1"/>
      <protection/>
    </xf>
    <xf numFmtId="0" fontId="21" fillId="0" borderId="50" xfId="58" applyFont="1" applyBorder="1" applyAlignment="1" applyProtection="1">
      <alignment horizontal="left" vertical="center" wrapText="1"/>
      <protection/>
    </xf>
    <xf numFmtId="0" fontId="21" fillId="0" borderId="51" xfId="58" applyFont="1" applyBorder="1" applyAlignment="1" applyProtection="1">
      <alignment horizontal="left" vertical="center" wrapText="1"/>
      <protection/>
    </xf>
    <xf numFmtId="0" fontId="30" fillId="4" borderId="52" xfId="58" applyFont="1" applyFill="1" applyBorder="1" applyAlignment="1" applyProtection="1">
      <alignment horizontal="center" vertical="center" wrapText="1"/>
      <protection/>
    </xf>
    <xf numFmtId="0" fontId="30" fillId="4" borderId="53" xfId="58" applyFont="1" applyFill="1" applyBorder="1" applyAlignment="1" applyProtection="1">
      <alignment horizontal="center" vertical="center" wrapText="1"/>
      <protection/>
    </xf>
    <xf numFmtId="0" fontId="30" fillId="4" borderId="54" xfId="58" applyFont="1" applyFill="1" applyBorder="1" applyAlignment="1" applyProtection="1">
      <alignment horizontal="center" vertical="center" wrapText="1"/>
      <protection/>
    </xf>
    <xf numFmtId="0" fontId="21" fillId="24" borderId="53" xfId="58" applyFont="1" applyFill="1" applyBorder="1" applyAlignment="1" applyProtection="1">
      <alignment horizontal="left" vertical="center" wrapText="1"/>
      <protection/>
    </xf>
    <xf numFmtId="0" fontId="21" fillId="24" borderId="54" xfId="58" applyFont="1" applyFill="1" applyBorder="1" applyAlignment="1" applyProtection="1">
      <alignment horizontal="left" vertical="center" wrapText="1"/>
      <protection/>
    </xf>
    <xf numFmtId="0" fontId="29" fillId="0" borderId="55" xfId="58" applyFont="1" applyFill="1" applyBorder="1" applyAlignment="1" applyProtection="1">
      <alignment horizontal="right" vertical="center" wrapText="1"/>
      <protection/>
    </xf>
    <xf numFmtId="0" fontId="29" fillId="0" borderId="37" xfId="58" applyFont="1" applyFill="1" applyBorder="1" applyAlignment="1" applyProtection="1">
      <alignment horizontal="right" vertical="center" wrapText="1"/>
      <protection/>
    </xf>
    <xf numFmtId="0" fontId="29" fillId="0" borderId="0" xfId="58" applyFont="1" applyBorder="1" applyAlignment="1" applyProtection="1">
      <alignment horizontal="left" vertical="center" wrapText="1"/>
      <protection/>
    </xf>
    <xf numFmtId="0" fontId="49" fillId="4" borderId="52" xfId="58" applyFont="1" applyFill="1" applyBorder="1" applyAlignment="1" applyProtection="1">
      <alignment horizontal="center" vertical="center" wrapText="1"/>
      <protection/>
    </xf>
    <xf numFmtId="0" fontId="49" fillId="4" borderId="53" xfId="58" applyFont="1" applyFill="1" applyBorder="1" applyAlignment="1" applyProtection="1">
      <alignment horizontal="center" vertical="center" wrapText="1"/>
      <protection/>
    </xf>
    <xf numFmtId="0" fontId="49" fillId="4" borderId="54" xfId="58" applyFont="1" applyFill="1" applyBorder="1" applyAlignment="1" applyProtection="1">
      <alignment horizontal="center" vertical="center" wrapText="1"/>
      <protection/>
    </xf>
    <xf numFmtId="0" fontId="25" fillId="23" borderId="52" xfId="57" applyFont="1" applyFill="1" applyBorder="1" applyAlignment="1" applyProtection="1">
      <alignment horizontal="center" vertical="center" wrapText="1"/>
      <protection/>
    </xf>
    <xf numFmtId="0" fontId="25" fillId="23" borderId="53" xfId="57" applyFont="1" applyFill="1" applyBorder="1" applyAlignment="1" applyProtection="1">
      <alignment horizontal="center" vertical="center" wrapText="1"/>
      <protection/>
    </xf>
    <xf numFmtId="0" fontId="20" fillId="0" borderId="18" xfId="57" applyFont="1" applyBorder="1" applyAlignment="1" applyProtection="1">
      <alignment wrapText="1"/>
      <protection locked="0"/>
    </xf>
    <xf numFmtId="0" fontId="20" fillId="0" borderId="18" xfId="57" applyFont="1" applyBorder="1" applyProtection="1">
      <alignment/>
      <protection locked="0"/>
    </xf>
    <xf numFmtId="0" fontId="30" fillId="4" borderId="52" xfId="57" applyFont="1" applyFill="1" applyBorder="1" applyAlignment="1" applyProtection="1">
      <alignment horizontal="center" vertical="center" wrapText="1"/>
      <protection/>
    </xf>
    <xf numFmtId="0" fontId="30" fillId="4" borderId="56" xfId="57"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77">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
      <font>
        <color rgb="FF004B00"/>
      </font>
      <fill>
        <patternFill>
          <bgColor rgb="FFE4FFE4"/>
        </patternFill>
      </fill>
    </dxf>
    <dxf>
      <font>
        <color rgb="FF004B00"/>
      </font>
      <fill>
        <patternFill>
          <bgColor rgb="FFE4FEE4"/>
        </patternFill>
      </fill>
    </dxf>
    <dxf>
      <font>
        <color rgb="FF004B00"/>
      </font>
      <fill>
        <patternFill>
          <bgColor rgb="FFE4FEE4"/>
        </patternFill>
      </fill>
    </dxf>
    <dxf>
      <font>
        <color rgb="FF004B00"/>
      </font>
      <fill>
        <patternFill>
          <bgColor rgb="FFE4FEE4"/>
        </patternFill>
      </fill>
    </dxf>
    <dxf>
      <font>
        <color rgb="FF004B00"/>
      </font>
      <fill>
        <patternFill>
          <bgColor rgb="FFE4FE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EE4"/>
        </patternFill>
      </fill>
    </dxf>
    <dxf>
      <font>
        <color rgb="FF004B00"/>
      </font>
      <fill>
        <patternFill>
          <bgColor rgb="FFE4FEE4"/>
        </patternFill>
      </fill>
    </dxf>
    <dxf>
      <font>
        <color rgb="FF004B00"/>
      </font>
      <fill>
        <patternFill>
          <bgColor rgb="FFE4FE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EE4"/>
        </patternFill>
      </fill>
    </dxf>
    <dxf>
      <font>
        <color rgb="FF004B00"/>
      </font>
      <fill>
        <patternFill>
          <bgColor rgb="FFE4FFE4"/>
        </patternFill>
      </fill>
    </dxf>
    <dxf>
      <font>
        <color rgb="FF004B00"/>
      </font>
      <fill>
        <patternFill>
          <bgColor rgb="FFE4FFE4"/>
        </patternFill>
      </fill>
    </dxf>
    <dxf>
      <font>
        <color rgb="FF004B00"/>
      </font>
      <fill>
        <patternFill>
          <bgColor rgb="FFE4FEE4"/>
        </patternFill>
      </fill>
    </dxf>
    <dxf>
      <font>
        <color rgb="FF004B00"/>
      </font>
      <fill>
        <patternFill>
          <bgColor rgb="FFE4FFE4"/>
        </patternFill>
      </fill>
    </dxf>
    <dxf>
      <font>
        <color rgb="FF004B00"/>
      </font>
      <fill>
        <patternFill>
          <bgColor rgb="FFE4FEE4"/>
        </patternFill>
      </fill>
    </dxf>
    <dxf>
      <font>
        <color rgb="FF004B00"/>
      </font>
      <fill>
        <patternFill>
          <bgColor rgb="FFE4FFE4"/>
        </patternFill>
      </fill>
    </dxf>
    <dxf>
      <font>
        <color rgb="FF004B00"/>
      </font>
      <fill>
        <patternFill>
          <bgColor rgb="FFE4FEE4"/>
        </patternFill>
      </fill>
    </dxf>
    <dxf>
      <font>
        <color rgb="FF004B00"/>
      </font>
      <fill>
        <patternFill>
          <bgColor rgb="FFE4FEE4"/>
        </patternFill>
      </fill>
    </dxf>
    <dxf>
      <font>
        <color rgb="FF004B00"/>
      </font>
      <fill>
        <patternFill>
          <bgColor rgb="FFE4FFE4"/>
        </patternFill>
      </fill>
    </dxf>
    <dxf>
      <font>
        <color rgb="FF004B00"/>
      </font>
      <fill>
        <patternFill>
          <bgColor rgb="FFE4FFE4"/>
        </patternFill>
      </fill>
    </dxf>
    <dxf>
      <font>
        <color rgb="FF004B00"/>
      </font>
      <fill>
        <patternFill>
          <bgColor rgb="FFE4FFE4"/>
        </patternFill>
      </fill>
    </dxf>
    <dxf>
      <font>
        <color rgb="FF004B00"/>
      </font>
      <fill>
        <patternFill>
          <bgColor rgb="FFE4FEE4"/>
        </patternFill>
      </fill>
    </dxf>
    <dxf>
      <font>
        <color rgb="FF004B00"/>
      </font>
      <fill>
        <patternFill>
          <bgColor rgb="FFE4FFE4"/>
        </patternFill>
      </fill>
    </dxf>
    <dxf>
      <font>
        <color rgb="FF004B00"/>
      </font>
      <fill>
        <patternFill>
          <bgColor rgb="FFE4FEE4"/>
        </patternFill>
      </fill>
    </dxf>
    <dxf>
      <font>
        <color rgb="FF004B00"/>
      </font>
      <fill>
        <patternFill>
          <bgColor rgb="FFE4FFE4"/>
        </patternFill>
      </fill>
    </dxf>
    <dxf>
      <font>
        <color rgb="FF004B00"/>
      </font>
      <fill>
        <patternFill>
          <bgColor rgb="FFE4FEE4"/>
        </patternFill>
      </fill>
    </dxf>
    <dxf>
      <font>
        <b val="0"/>
        <i/>
        <strike/>
      </font>
      <fill>
        <patternFill>
          <bgColor theme="0" tint="-0.149959996342659"/>
        </patternFill>
      </fill>
    </dxf>
    <dxf>
      <font>
        <b val="0"/>
        <i/>
        <strike/>
      </font>
      <fill>
        <patternFill>
          <bgColor theme="0" tint="-0.149959996342659"/>
        </patternFill>
      </fill>
    </dxf>
    <dxf>
      <font>
        <b val="0"/>
        <i/>
        <strike/>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cc.nrcs.usda.gov/pestmgt/winpst.html" TargetMode="External" /><Relationship Id="rId2" Type="http://schemas.openxmlformats.org/officeDocument/2006/relationships/hyperlink" Target="http://nysipm.cornell.edu/elements/apple/default.asp" TargetMode="External" /><Relationship Id="rId3" Type="http://schemas.openxmlformats.org/officeDocument/2006/relationships/hyperlink" Target="http://extension.umaine.edu/ipm/programs/apple/" TargetMode="External" /><Relationship Id="rId4" Type="http://schemas.openxmlformats.org/officeDocument/2006/relationships/hyperlink" Target="http://umaine.edu/ipm/programs/apple/apple-pest-forecasts%20/" TargetMode="External" /><Relationship Id="rId5" Type="http://schemas.openxmlformats.org/officeDocument/2006/relationships/hyperlink" Target="http://umaine.edu/ipm/programs/apple/newsletters%20/" TargetMode="External" /><Relationship Id="rId6" Type="http://schemas.openxmlformats.org/officeDocument/2006/relationships/hyperlink" Target="http://pronewengland.org/INFO/PROpubs/AppleScoutCard-2007web.pdf" TargetMode="External" /><Relationship Id="rId7" Type="http://schemas.openxmlformats.org/officeDocument/2006/relationships/hyperlink" Target="mailto:glen.koehler@maine.edu"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0"/>
  <sheetViews>
    <sheetView tabSelected="1" zoomScalePageLayoutView="0" workbookViewId="0" topLeftCell="A1">
      <selection activeCell="H63" sqref="H63"/>
    </sheetView>
  </sheetViews>
  <sheetFormatPr defaultColWidth="9.00390625" defaultRowHeight="15.75"/>
  <cols>
    <col min="1" max="1" width="3.125" style="49" customWidth="1"/>
    <col min="2" max="2" width="25.75390625" style="49" customWidth="1"/>
    <col min="3" max="3" width="47.75390625" style="49" customWidth="1"/>
    <col min="4" max="4" width="11.875" style="49" customWidth="1"/>
    <col min="5" max="16384" width="8.75390625" style="49" customWidth="1"/>
  </cols>
  <sheetData>
    <row r="1" spans="1:6" ht="38.25" customHeight="1">
      <c r="A1" s="61" t="s">
        <v>0</v>
      </c>
      <c r="B1" s="62"/>
      <c r="C1" s="62"/>
      <c r="D1" s="62"/>
      <c r="E1" s="62"/>
      <c r="F1" s="63"/>
    </row>
    <row r="2" spans="1:6" ht="25.5" customHeight="1">
      <c r="A2" s="64" t="s">
        <v>143</v>
      </c>
      <c r="B2" s="65"/>
      <c r="C2" s="66"/>
      <c r="D2" s="80">
        <f>F93</f>
        <v>850</v>
      </c>
      <c r="E2" s="81"/>
      <c r="F2" s="82"/>
    </row>
    <row r="3" spans="1:6" ht="25.5" customHeight="1">
      <c r="A3" s="64" t="s">
        <v>1</v>
      </c>
      <c r="B3" s="65"/>
      <c r="C3" s="66"/>
      <c r="D3" s="83">
        <f>D2*0.6</f>
        <v>510</v>
      </c>
      <c r="E3" s="84"/>
      <c r="F3" s="85"/>
    </row>
    <row r="4" spans="1:6" ht="24" customHeight="1">
      <c r="A4" s="64" t="s">
        <v>2</v>
      </c>
      <c r="B4" s="65"/>
      <c r="C4" s="66"/>
      <c r="D4" s="86">
        <f>E93</f>
        <v>0</v>
      </c>
      <c r="E4" s="87"/>
      <c r="F4" s="88"/>
    </row>
    <row r="5" spans="1:6" ht="27" customHeight="1">
      <c r="A5" s="64" t="s">
        <v>140</v>
      </c>
      <c r="B5" s="65"/>
      <c r="C5" s="66"/>
      <c r="D5" s="89">
        <f>D94</f>
        <v>0</v>
      </c>
      <c r="E5" s="90"/>
      <c r="F5" s="91"/>
    </row>
    <row r="6" spans="1:6" ht="127.5" customHeight="1">
      <c r="A6" s="92" t="s">
        <v>33</v>
      </c>
      <c r="B6" s="92"/>
      <c r="C6" s="92"/>
      <c r="D6" s="92"/>
      <c r="E6" s="92"/>
      <c r="F6" s="93"/>
    </row>
    <row r="7" spans="1:6" ht="23.25" customHeight="1">
      <c r="A7" s="67" t="s">
        <v>3</v>
      </c>
      <c r="B7" s="68"/>
      <c r="C7" s="78"/>
      <c r="D7" s="78"/>
      <c r="E7" s="78"/>
      <c r="F7" s="79"/>
    </row>
    <row r="8" spans="1:6" ht="21" customHeight="1">
      <c r="A8" s="69" t="s">
        <v>4</v>
      </c>
      <c r="B8" s="70"/>
      <c r="C8" s="78"/>
      <c r="D8" s="78"/>
      <c r="E8" s="78"/>
      <c r="F8" s="79"/>
    </row>
    <row r="9" spans="1:6" ht="21" customHeight="1">
      <c r="A9" s="67" t="s">
        <v>5</v>
      </c>
      <c r="B9" s="68"/>
      <c r="C9" s="78"/>
      <c r="D9" s="78"/>
      <c r="E9" s="78"/>
      <c r="F9" s="79"/>
    </row>
    <row r="10" spans="1:6" ht="22.5" customHeight="1">
      <c r="A10" s="67" t="s">
        <v>6</v>
      </c>
      <c r="B10" s="68"/>
      <c r="C10" s="78"/>
      <c r="D10" s="78"/>
      <c r="E10" s="78"/>
      <c r="F10" s="79"/>
    </row>
    <row r="11" spans="1:6" ht="21.75" customHeight="1">
      <c r="A11" s="67" t="s">
        <v>7</v>
      </c>
      <c r="B11" s="68"/>
      <c r="C11" s="78"/>
      <c r="D11" s="78"/>
      <c r="E11" s="78"/>
      <c r="F11" s="79"/>
    </row>
    <row r="12" spans="1:6" ht="24" customHeight="1">
      <c r="A12" s="67" t="s">
        <v>8</v>
      </c>
      <c r="B12" s="68"/>
      <c r="C12" s="78"/>
      <c r="D12" s="78"/>
      <c r="E12" s="78"/>
      <c r="F12" s="79"/>
    </row>
    <row r="13" spans="1:6" ht="21" customHeight="1">
      <c r="A13" s="69" t="s">
        <v>9</v>
      </c>
      <c r="B13" s="70"/>
      <c r="C13" s="78"/>
      <c r="D13" s="78"/>
      <c r="E13" s="78"/>
      <c r="F13" s="79"/>
    </row>
    <row r="14" spans="1:6" ht="24" customHeight="1">
      <c r="A14" s="69" t="s">
        <v>10</v>
      </c>
      <c r="B14" s="70"/>
      <c r="C14" s="78"/>
      <c r="D14" s="78"/>
      <c r="E14" s="78"/>
      <c r="F14" s="79"/>
    </row>
    <row r="15" spans="1:6" ht="65.25" customHeight="1" thickBot="1">
      <c r="A15" s="108" t="s">
        <v>144</v>
      </c>
      <c r="B15" s="109"/>
      <c r="C15" s="109"/>
      <c r="D15" s="109"/>
      <c r="E15" s="52"/>
      <c r="F15" s="53"/>
    </row>
    <row r="16" spans="1:6" ht="52.5" thickBot="1" thickTop="1">
      <c r="A16" s="111" t="s">
        <v>11</v>
      </c>
      <c r="B16" s="112"/>
      <c r="C16" s="112"/>
      <c r="D16" s="22" t="s">
        <v>35</v>
      </c>
      <c r="E16" s="27" t="s">
        <v>138</v>
      </c>
      <c r="F16" s="28" t="s">
        <v>139</v>
      </c>
    </row>
    <row r="17" spans="1:9" ht="67.5" customHeight="1" thickTop="1">
      <c r="A17" s="4">
        <v>1</v>
      </c>
      <c r="B17" s="100" t="s">
        <v>37</v>
      </c>
      <c r="C17" s="100"/>
      <c r="D17" s="23"/>
      <c r="E17" s="20">
        <f>IF(D17="Not applicable","removed",IF(D17="No",0,IF(D17="","",10)))</f>
      </c>
      <c r="F17" s="32">
        <f>IF(D17="Not applicable","removed",10)</f>
        <v>10</v>
      </c>
      <c r="G17" s="3"/>
      <c r="H17" s="3"/>
      <c r="I17" s="3"/>
    </row>
    <row r="18" spans="1:9" ht="57.75" customHeight="1">
      <c r="A18" s="5">
        <v>2</v>
      </c>
      <c r="B18" s="98" t="s">
        <v>43</v>
      </c>
      <c r="C18" s="99"/>
      <c r="D18" s="21"/>
      <c r="E18" s="20">
        <f>IF(D18="Not applicable","removed",IF(D18="No",0,IF(D18="","",10)))</f>
      </c>
      <c r="F18" s="32">
        <f>IF(D18="Not applicable","removed",10)</f>
        <v>10</v>
      </c>
      <c r="G18" s="3"/>
      <c r="H18" s="3"/>
      <c r="I18" s="3"/>
    </row>
    <row r="19" spans="1:9" ht="50.25" customHeight="1" thickBot="1">
      <c r="A19" s="5">
        <v>3</v>
      </c>
      <c r="B19" s="97" t="s">
        <v>44</v>
      </c>
      <c r="C19" s="97"/>
      <c r="D19" s="24"/>
      <c r="E19" s="29">
        <f>IF(D19="Not applicable","removed",IF(D19="No",0,IF(D19="","",10)))</f>
      </c>
      <c r="F19" s="33">
        <f>IF(D19="Not applicable","removed",10)</f>
        <v>10</v>
      </c>
      <c r="G19" s="3"/>
      <c r="H19" s="3"/>
      <c r="I19" s="3"/>
    </row>
    <row r="20" spans="1:9" ht="52.5" thickBot="1" thickTop="1">
      <c r="A20" s="111" t="s">
        <v>12</v>
      </c>
      <c r="B20" s="112"/>
      <c r="C20" s="113"/>
      <c r="D20" s="25" t="s">
        <v>35</v>
      </c>
      <c r="E20" s="30" t="s">
        <v>138</v>
      </c>
      <c r="F20" s="31" t="s">
        <v>139</v>
      </c>
      <c r="G20" s="3"/>
      <c r="H20" s="3"/>
      <c r="I20" s="3"/>
    </row>
    <row r="21" spans="1:9" ht="47.25" customHeight="1" thickTop="1">
      <c r="A21" s="4">
        <v>1</v>
      </c>
      <c r="B21" s="100" t="s">
        <v>69</v>
      </c>
      <c r="C21" s="100"/>
      <c r="D21" s="21"/>
      <c r="E21" s="11">
        <f>IF(D21="Not applicable","removed",IF(D21="No",0,IF(D21="","",20)))</f>
      </c>
      <c r="F21" s="32">
        <f>IF(D21="Not applicable","removed",20)</f>
        <v>20</v>
      </c>
      <c r="G21" s="3"/>
      <c r="H21" s="3"/>
      <c r="I21" s="3"/>
    </row>
    <row r="22" spans="1:9" ht="42" customHeight="1">
      <c r="A22" s="4">
        <v>2</v>
      </c>
      <c r="B22" s="98" t="s">
        <v>89</v>
      </c>
      <c r="C22" s="99"/>
      <c r="D22" s="21"/>
      <c r="E22" s="11">
        <f>IF(D22="Not applicable","removed",IF(D22="No",0,IF(D22="","",15)))</f>
      </c>
      <c r="F22" s="32">
        <f>IF(D22="Not applicable","removed",15)</f>
        <v>15</v>
      </c>
      <c r="G22" s="3"/>
      <c r="H22" s="3"/>
      <c r="I22" s="3"/>
    </row>
    <row r="23" spans="1:9" ht="42" customHeight="1" thickBot="1">
      <c r="A23" s="4">
        <v>3</v>
      </c>
      <c r="B23" s="97" t="s">
        <v>45</v>
      </c>
      <c r="C23" s="97"/>
      <c r="D23" s="24"/>
      <c r="E23" s="11">
        <f>IF(D23="Not applicable","removed",IF(D23="No",0,IF(D23="","",10)))</f>
      </c>
      <c r="F23" s="32">
        <f>IF(D23="Not applicable","removed",10)</f>
        <v>10</v>
      </c>
      <c r="G23" s="3"/>
      <c r="H23" s="3"/>
      <c r="I23" s="3"/>
    </row>
    <row r="24" spans="1:9" ht="52.5" thickBot="1" thickTop="1">
      <c r="A24" s="111" t="s">
        <v>36</v>
      </c>
      <c r="B24" s="112"/>
      <c r="C24" s="113"/>
      <c r="D24" s="25" t="s">
        <v>35</v>
      </c>
      <c r="E24" s="30" t="s">
        <v>138</v>
      </c>
      <c r="F24" s="31" t="s">
        <v>139</v>
      </c>
      <c r="G24" s="3"/>
      <c r="H24" s="3"/>
      <c r="I24" s="3"/>
    </row>
    <row r="25" spans="1:9" ht="39" customHeight="1" thickTop="1">
      <c r="A25" s="4">
        <v>1</v>
      </c>
      <c r="B25" s="100" t="s">
        <v>72</v>
      </c>
      <c r="C25" s="100"/>
      <c r="D25" s="23"/>
      <c r="E25" s="20">
        <f>IF(D25="Not applicable","removed",IF(D25="No",0,IF(D25="","",20)))</f>
      </c>
      <c r="F25" s="32">
        <f>IF(D25="Not applicable","removed",20)</f>
        <v>20</v>
      </c>
      <c r="G25" s="6"/>
      <c r="H25" s="6"/>
      <c r="I25" s="6"/>
    </row>
    <row r="26" spans="1:9" ht="42" customHeight="1">
      <c r="A26" s="4">
        <v>2</v>
      </c>
      <c r="B26" s="98" t="s">
        <v>46</v>
      </c>
      <c r="C26" s="99"/>
      <c r="D26" s="21"/>
      <c r="E26" s="11">
        <f>IF(D26="Not applicable","removed",IF(D26="No",0,IF(D26="","",10)))</f>
      </c>
      <c r="F26" s="32">
        <f>IF(D26="Not applicable","removed",10)</f>
        <v>10</v>
      </c>
      <c r="G26" s="6"/>
      <c r="H26" s="6"/>
      <c r="I26" s="6"/>
    </row>
    <row r="27" spans="1:9" ht="41.25" customHeight="1">
      <c r="A27" s="4">
        <v>3</v>
      </c>
      <c r="B27" s="98" t="s">
        <v>73</v>
      </c>
      <c r="C27" s="99"/>
      <c r="D27" s="21"/>
      <c r="E27" s="20">
        <f>IF(D27="Not applicable","removed",IF(D27="No",0,IF(D27="","",20)))</f>
      </c>
      <c r="F27" s="32">
        <f>IF(D27="Not applicable","removed",20)</f>
        <v>20</v>
      </c>
      <c r="G27" s="6"/>
      <c r="H27" s="6"/>
      <c r="I27" s="6"/>
    </row>
    <row r="28" spans="1:9" ht="64.5" customHeight="1">
      <c r="A28" s="4">
        <v>4</v>
      </c>
      <c r="B28" s="98" t="s">
        <v>47</v>
      </c>
      <c r="C28" s="99"/>
      <c r="D28" s="21"/>
      <c r="E28" s="20">
        <f>IF(D28="Not applicable","removed",IF(D28="No",0,IF(D28="","",10)))</f>
      </c>
      <c r="F28" s="32">
        <f>IF(D28="Not applicable","removed",10)</f>
        <v>10</v>
      </c>
      <c r="G28" s="6"/>
      <c r="H28" s="6"/>
      <c r="I28" s="6"/>
    </row>
    <row r="29" spans="1:9" ht="54.75" customHeight="1">
      <c r="A29" s="4">
        <v>5</v>
      </c>
      <c r="B29" s="98" t="s">
        <v>145</v>
      </c>
      <c r="C29" s="99"/>
      <c r="D29" s="21"/>
      <c r="E29" s="20">
        <f>IF(D29="Not applicable","removed",IF(D29="No",0,IF(D29="","",15)))</f>
      </c>
      <c r="F29" s="32">
        <f>IF(D29="Not applicable","removed",15)</f>
        <v>15</v>
      </c>
      <c r="G29" s="6"/>
      <c r="H29" s="6"/>
      <c r="I29" s="6"/>
    </row>
    <row r="30" spans="1:9" ht="60" customHeight="1">
      <c r="A30" s="4">
        <v>6</v>
      </c>
      <c r="B30" s="98" t="s">
        <v>74</v>
      </c>
      <c r="C30" s="99"/>
      <c r="D30" s="21"/>
      <c r="E30" s="20">
        <f>IF(D30="Not applicable","removed",IF(D30="No",0,IF(D30="","",20)))</f>
      </c>
      <c r="F30" s="32">
        <f>IF(D30="Not applicable","removed",20)</f>
        <v>20</v>
      </c>
      <c r="G30" s="6"/>
      <c r="H30" s="6"/>
      <c r="I30" s="6"/>
    </row>
    <row r="31" spans="1:9" ht="46.5" customHeight="1">
      <c r="A31" s="4">
        <v>7</v>
      </c>
      <c r="B31" s="98" t="s">
        <v>48</v>
      </c>
      <c r="C31" s="99"/>
      <c r="D31" s="21"/>
      <c r="E31" s="20">
        <f>IF(D31="Not applicable","removed",IF(D31="No",0,IF(D31="","",10)))</f>
      </c>
      <c r="F31" s="32">
        <f>IF(D31="Not applicable","removed",10)</f>
        <v>10</v>
      </c>
      <c r="G31" s="6"/>
      <c r="H31" s="6"/>
      <c r="I31" s="6"/>
    </row>
    <row r="32" spans="1:9" ht="51" customHeight="1">
      <c r="A32" s="4">
        <v>8</v>
      </c>
      <c r="B32" s="98" t="s">
        <v>49</v>
      </c>
      <c r="C32" s="99"/>
      <c r="D32" s="21"/>
      <c r="E32" s="20">
        <f>IF(D32="Not applicable","removed",IF(D32="No",0,IF(D32="","",10)))</f>
      </c>
      <c r="F32" s="32">
        <f>IF(D32="Not applicable","removed",10)</f>
        <v>10</v>
      </c>
      <c r="G32" s="6"/>
      <c r="H32" s="6"/>
      <c r="I32" s="6"/>
    </row>
    <row r="33" spans="1:9" ht="54" customHeight="1">
      <c r="A33" s="4">
        <v>9</v>
      </c>
      <c r="B33" s="98" t="s">
        <v>50</v>
      </c>
      <c r="C33" s="99"/>
      <c r="D33" s="21"/>
      <c r="E33" s="20">
        <f>IF(D33="Not applicable","removed",IF(D33="No",0,IF(D33="","",10)))</f>
      </c>
      <c r="F33" s="32">
        <f>IF(D33="Not applicable","removed",10)</f>
        <v>10</v>
      </c>
      <c r="G33" s="6"/>
      <c r="H33" s="6"/>
      <c r="I33" s="6"/>
    </row>
    <row r="34" spans="1:9" ht="42.75" customHeight="1">
      <c r="A34" s="5">
        <v>10</v>
      </c>
      <c r="B34" s="98" t="s">
        <v>68</v>
      </c>
      <c r="C34" s="99"/>
      <c r="D34" s="21"/>
      <c r="E34" s="20">
        <f>IF(D34="Not applicable","removed",IF(D34="No",0,IF(D34="","",5)))</f>
      </c>
      <c r="F34" s="32">
        <f>IF(D34="Not applicable","removed",5)</f>
        <v>5</v>
      </c>
      <c r="G34" s="6"/>
      <c r="H34" s="6"/>
      <c r="I34" s="6"/>
    </row>
    <row r="35" spans="1:9" ht="47.25" customHeight="1">
      <c r="A35" s="5">
        <v>11</v>
      </c>
      <c r="B35" s="98" t="s">
        <v>71</v>
      </c>
      <c r="C35" s="99"/>
      <c r="D35" s="21"/>
      <c r="E35" s="20">
        <f>IF(D35="Not applicable","removed",IF(D35="No",0,IF(D35="","",20)))</f>
      </c>
      <c r="F35" s="32">
        <f>IF(D35="Not applicable","removed",20)</f>
        <v>20</v>
      </c>
      <c r="G35" s="6"/>
      <c r="H35" s="6"/>
      <c r="I35" s="6"/>
    </row>
    <row r="36" spans="1:9" ht="72" customHeight="1">
      <c r="A36" s="4">
        <v>12</v>
      </c>
      <c r="B36" s="98" t="s">
        <v>75</v>
      </c>
      <c r="C36" s="99"/>
      <c r="D36" s="21"/>
      <c r="E36" s="20">
        <f>IF(D36="Not applicable","removed",IF(D36="No",0,IF(D36="","",5)))</f>
      </c>
      <c r="F36" s="32">
        <f>IF(D36="Not applicable","removed",5)</f>
        <v>5</v>
      </c>
      <c r="G36" s="3"/>
      <c r="H36" s="3"/>
      <c r="I36" s="3"/>
    </row>
    <row r="37" spans="1:9" ht="59.25" customHeight="1">
      <c r="A37" s="4">
        <v>13</v>
      </c>
      <c r="B37" s="98" t="s">
        <v>67</v>
      </c>
      <c r="C37" s="99"/>
      <c r="D37" s="21"/>
      <c r="E37" s="20">
        <f>IF(D37="Not applicable","removed",IF(D37="No",0,IF(D37="","",5)))</f>
      </c>
      <c r="F37" s="32">
        <f>IF(E37="Not applicable","removed",IF(E37="No",0,5))</f>
        <v>5</v>
      </c>
      <c r="G37" s="3"/>
      <c r="H37" s="3"/>
      <c r="I37" s="3"/>
    </row>
    <row r="38" spans="1:9" ht="46.5" customHeight="1">
      <c r="A38" s="4">
        <v>14</v>
      </c>
      <c r="B38" s="98" t="s">
        <v>51</v>
      </c>
      <c r="C38" s="99"/>
      <c r="D38" s="21"/>
      <c r="E38" s="20">
        <f>IF(D38="Not applicable","removed",IF(D38="No",0,IF(D38="","",10)))</f>
      </c>
      <c r="F38" s="32">
        <f>IF(D38="Not applicable","removed",10)</f>
        <v>10</v>
      </c>
      <c r="G38" s="3"/>
      <c r="H38" s="3"/>
      <c r="I38" s="3"/>
    </row>
    <row r="39" spans="1:9" ht="69" customHeight="1">
      <c r="A39" s="4">
        <v>15</v>
      </c>
      <c r="B39" s="98" t="s">
        <v>70</v>
      </c>
      <c r="C39" s="99"/>
      <c r="D39" s="21"/>
      <c r="E39" s="20">
        <f>IF(D39="Not applicable","removed",IF(D39="No",0,IF(D39="","",20)))</f>
      </c>
      <c r="F39" s="32">
        <f>IF(D39="Not applicable","removed",20)</f>
        <v>20</v>
      </c>
      <c r="G39" s="3"/>
      <c r="H39" s="3"/>
      <c r="I39" s="3"/>
    </row>
    <row r="40" spans="1:9" ht="48.75" customHeight="1">
      <c r="A40" s="4">
        <v>16</v>
      </c>
      <c r="B40" s="98" t="s">
        <v>88</v>
      </c>
      <c r="C40" s="99"/>
      <c r="D40" s="21"/>
      <c r="E40" s="20">
        <f>IF(D40="Not applicable","removed",IF(D40="No",0,IF(D40="","",15)))</f>
      </c>
      <c r="F40" s="32">
        <f>IF(D40="Not applicable","removed",15)</f>
        <v>15</v>
      </c>
      <c r="G40" s="3"/>
      <c r="H40" s="3"/>
      <c r="I40" s="3"/>
    </row>
    <row r="41" spans="1:9" ht="42.75" customHeight="1">
      <c r="A41" s="4">
        <v>17</v>
      </c>
      <c r="B41" s="98" t="s">
        <v>87</v>
      </c>
      <c r="C41" s="99"/>
      <c r="D41" s="21"/>
      <c r="E41" s="20">
        <f>IF(D41="Not applicable","removed",IF(D41="No",0,IF(D41="","",15)))</f>
      </c>
      <c r="F41" s="32">
        <f>IF(D41="Not applicable","removed",15)</f>
        <v>15</v>
      </c>
      <c r="G41" s="3"/>
      <c r="H41" s="3"/>
      <c r="I41" s="3"/>
    </row>
    <row r="42" spans="1:9" ht="48" customHeight="1">
      <c r="A42" s="4">
        <v>18</v>
      </c>
      <c r="B42" s="98" t="s">
        <v>52</v>
      </c>
      <c r="C42" s="99"/>
      <c r="D42" s="21"/>
      <c r="E42" s="20">
        <f>IF(D42="Not applicable","removed",IF(D42="No",0,IF(D42="","",10)))</f>
      </c>
      <c r="F42" s="32">
        <f>IF(D42="Not applicable","removed",10)</f>
        <v>10</v>
      </c>
      <c r="G42" s="3"/>
      <c r="H42" s="3"/>
      <c r="I42" s="3"/>
    </row>
    <row r="43" spans="1:9" ht="74.25" customHeight="1">
      <c r="A43" s="4">
        <v>19</v>
      </c>
      <c r="B43" s="98" t="s">
        <v>76</v>
      </c>
      <c r="C43" s="99"/>
      <c r="D43" s="21"/>
      <c r="E43" s="20">
        <f>IF(D43="Not applicable","removed",IF(D43="No",0,IF(D43="","",20)))</f>
      </c>
      <c r="F43" s="32">
        <f>IF(D43="Not applicable","removed",20)</f>
        <v>20</v>
      </c>
      <c r="G43" s="3"/>
      <c r="H43" s="3"/>
      <c r="I43" s="3"/>
    </row>
    <row r="44" spans="1:9" ht="53.25" customHeight="1">
      <c r="A44" s="4">
        <v>20</v>
      </c>
      <c r="B44" s="98" t="s">
        <v>53</v>
      </c>
      <c r="C44" s="99"/>
      <c r="D44" s="21"/>
      <c r="E44" s="20">
        <f>IF(D44="Not applicable","removed",IF(D44="No",0,IF(D44="","",10)))</f>
      </c>
      <c r="F44" s="32">
        <f>IF(D44="Not applicable","removed",10)</f>
        <v>10</v>
      </c>
      <c r="G44" s="3"/>
      <c r="H44" s="3"/>
      <c r="I44" s="3"/>
    </row>
    <row r="45" spans="1:9" ht="46.5" customHeight="1">
      <c r="A45" s="4">
        <v>21</v>
      </c>
      <c r="B45" s="98" t="s">
        <v>54</v>
      </c>
      <c r="C45" s="99"/>
      <c r="D45" s="21"/>
      <c r="E45" s="20">
        <f>IF(D45="Not applicable","removed",IF(D45="No",0,IF(D45="","",10)))</f>
      </c>
      <c r="F45" s="32">
        <f>IF(D45="Not applicable","removed",10)</f>
        <v>10</v>
      </c>
      <c r="G45" s="3"/>
      <c r="H45" s="3"/>
      <c r="I45" s="3"/>
    </row>
    <row r="46" spans="1:9" ht="99" customHeight="1">
      <c r="A46" s="5">
        <v>22</v>
      </c>
      <c r="B46" s="98" t="s">
        <v>86</v>
      </c>
      <c r="C46" s="99"/>
      <c r="D46" s="21"/>
      <c r="E46" s="20">
        <f>IF(D46="Not applicable","removed",IF(D46="No",0,IF(D46="","",15)))</f>
      </c>
      <c r="F46" s="32">
        <f>IF(D46="Not applicable","removed",15)</f>
        <v>15</v>
      </c>
      <c r="G46" s="3"/>
      <c r="H46" s="3"/>
      <c r="I46" s="3"/>
    </row>
    <row r="47" spans="1:9" ht="50.25" customHeight="1">
      <c r="A47" s="4">
        <v>23</v>
      </c>
      <c r="B47" s="98" t="s">
        <v>55</v>
      </c>
      <c r="C47" s="99"/>
      <c r="D47" s="21"/>
      <c r="E47" s="20">
        <f>IF(D47="Not applicable","removed",IF(D47="No",0,IF(D47="","",10)))</f>
      </c>
      <c r="F47" s="32">
        <f>IF(D47="Not applicable","removed",10)</f>
        <v>10</v>
      </c>
      <c r="G47" s="3"/>
      <c r="H47" s="3"/>
      <c r="I47" s="3"/>
    </row>
    <row r="48" spans="1:9" ht="86.25" customHeight="1">
      <c r="A48" s="5">
        <v>24</v>
      </c>
      <c r="B48" s="98" t="s">
        <v>56</v>
      </c>
      <c r="C48" s="99"/>
      <c r="D48" s="21"/>
      <c r="E48" s="20">
        <f>IF(D48="Not applicable","removed",IF(D48="No",0,IF(D48="","",10)))</f>
      </c>
      <c r="F48" s="32">
        <f>IF(D48="Not applicable","removed",10)</f>
        <v>10</v>
      </c>
      <c r="G48" s="3"/>
      <c r="H48" s="3"/>
      <c r="I48" s="3"/>
    </row>
    <row r="49" spans="1:6" ht="33.75" customHeight="1">
      <c r="A49" s="4">
        <v>25</v>
      </c>
      <c r="B49" s="98" t="s">
        <v>99</v>
      </c>
      <c r="C49" s="99"/>
      <c r="D49" s="21"/>
      <c r="E49" s="20">
        <f>IF(D49="Not applicable","removed",IF(D49="No",0,IF(D49="","",10)))</f>
      </c>
      <c r="F49" s="32">
        <f>IF(D49="Not applicable","removed",10)</f>
        <v>10</v>
      </c>
    </row>
    <row r="50" spans="1:6" ht="71.25" customHeight="1">
      <c r="A50" s="4">
        <v>26</v>
      </c>
      <c r="B50" s="98" t="s">
        <v>100</v>
      </c>
      <c r="C50" s="99"/>
      <c r="D50" s="21"/>
      <c r="E50" s="20">
        <f>IF(D50="Not applicable","removed",IF(D50="No",0,IF(D50="","",15)))</f>
      </c>
      <c r="F50" s="32">
        <f>IF(D50="Not applicable","removed",15)</f>
        <v>15</v>
      </c>
    </row>
    <row r="51" spans="1:6" ht="60.75" customHeight="1">
      <c r="A51" s="4">
        <v>27</v>
      </c>
      <c r="B51" s="98" t="s">
        <v>57</v>
      </c>
      <c r="C51" s="99"/>
      <c r="D51" s="21"/>
      <c r="E51" s="20">
        <f>IF(D51="Not applicable","removed",IF(D51="No",0,IF(D51="","",10)))</f>
      </c>
      <c r="F51" s="32">
        <f>IF(D51="Not applicable","removed",10)</f>
        <v>10</v>
      </c>
    </row>
    <row r="52" spans="1:6" ht="48.75" customHeight="1">
      <c r="A52" s="4">
        <v>28</v>
      </c>
      <c r="B52" s="98" t="s">
        <v>58</v>
      </c>
      <c r="C52" s="99"/>
      <c r="D52" s="21"/>
      <c r="E52" s="20">
        <f>IF(D52="Not applicable","removed",IF(D52="No",0,IF(D52="","",10)))</f>
      </c>
      <c r="F52" s="32">
        <f>IF(D52="Not applicable","removed",10)</f>
        <v>10</v>
      </c>
    </row>
    <row r="53" spans="1:6" ht="43.5" customHeight="1">
      <c r="A53" s="4">
        <v>29</v>
      </c>
      <c r="B53" s="98" t="s">
        <v>98</v>
      </c>
      <c r="C53" s="99"/>
      <c r="D53" s="21"/>
      <c r="E53" s="20">
        <f>IF(D53="Not applicable","removed",IF(D53="No",0,IF(D53="","",5)))</f>
      </c>
      <c r="F53" s="32">
        <f>IF(D53="Not applicable","removed",5)</f>
        <v>5</v>
      </c>
    </row>
    <row r="54" spans="1:6" ht="57" customHeight="1" thickBot="1">
      <c r="A54" s="8">
        <v>30</v>
      </c>
      <c r="B54" s="97" t="s">
        <v>90</v>
      </c>
      <c r="C54" s="97"/>
      <c r="D54" s="24"/>
      <c r="E54" s="29">
        <f>IF(D54="Not applicable","removed",IF(D54="No",0,IF(D54="","",20)))</f>
      </c>
      <c r="F54" s="33">
        <f>IF(D54="Not applicable","removed",20)</f>
        <v>20</v>
      </c>
    </row>
    <row r="55" spans="1:6" ht="56.25" customHeight="1" thickBot="1" thickTop="1">
      <c r="A55" s="9">
        <v>31</v>
      </c>
      <c r="B55" s="106" t="s">
        <v>38</v>
      </c>
      <c r="C55" s="107"/>
      <c r="D55" s="71" t="s">
        <v>13</v>
      </c>
      <c r="E55" s="74"/>
      <c r="F55" s="73"/>
    </row>
    <row r="56" spans="1:6" ht="53.25" customHeight="1" thickTop="1">
      <c r="A56" s="4">
        <v>32</v>
      </c>
      <c r="B56" s="100" t="s">
        <v>77</v>
      </c>
      <c r="C56" s="100"/>
      <c r="D56" s="35"/>
      <c r="E56" s="20">
        <f>IF(D56="Not applicable","removed",IF(D56="No",0,IF(D56="","",20)))</f>
      </c>
      <c r="F56" s="32">
        <f>IF(D56="Not applicable","removed",20)</f>
        <v>20</v>
      </c>
    </row>
    <row r="57" spans="1:6" ht="51" customHeight="1">
      <c r="A57" s="4">
        <v>33</v>
      </c>
      <c r="B57" s="98" t="s">
        <v>66</v>
      </c>
      <c r="C57" s="99"/>
      <c r="D57" s="21"/>
      <c r="E57" s="20">
        <f>IF(D57="Not applicable","removed",IF(D57="No",0,IF(D57="","",5)))</f>
      </c>
      <c r="F57" s="32">
        <f>IF(D57="Not applicable","removed",5)</f>
        <v>5</v>
      </c>
    </row>
    <row r="58" spans="1:6" ht="44.25" customHeight="1">
      <c r="A58" s="4">
        <v>34</v>
      </c>
      <c r="B58" s="98" t="s">
        <v>78</v>
      </c>
      <c r="C58" s="99"/>
      <c r="D58" s="21"/>
      <c r="E58" s="20">
        <f>IF(D58="Not applicable","removed",IF(D58="No",0,IF(D58="","",20)))</f>
      </c>
      <c r="F58" s="32">
        <f>IF(D58="Not applicable","removed",20)</f>
        <v>20</v>
      </c>
    </row>
    <row r="59" spans="1:6" ht="45" customHeight="1">
      <c r="A59" s="4">
        <v>35</v>
      </c>
      <c r="B59" s="98" t="s">
        <v>146</v>
      </c>
      <c r="C59" s="99"/>
      <c r="D59" s="21"/>
      <c r="E59" s="20">
        <f>IF(D59="Not applicable","removed",IF(D59="No",0,IF(D59="","",20)))</f>
      </c>
      <c r="F59" s="32">
        <f>IF(D59="Not applicable","removed",20)</f>
        <v>20</v>
      </c>
    </row>
    <row r="60" spans="1:6" ht="47.25" customHeight="1" thickBot="1">
      <c r="A60" s="5">
        <v>36</v>
      </c>
      <c r="B60" s="97" t="s">
        <v>79</v>
      </c>
      <c r="C60" s="97"/>
      <c r="D60" s="21"/>
      <c r="E60" s="20">
        <f>IF(D60="Not applicable","removed",IF(D60="No",0,IF(D60="","",20)))</f>
      </c>
      <c r="F60" s="32">
        <f>IF(D60="Not applicable","removed",20)</f>
        <v>20</v>
      </c>
    </row>
    <row r="61" spans="1:6" ht="52.5" thickBot="1" thickTop="1">
      <c r="A61" s="103" t="s">
        <v>14</v>
      </c>
      <c r="B61" s="104"/>
      <c r="C61" s="104"/>
      <c r="D61" s="25" t="s">
        <v>35</v>
      </c>
      <c r="E61" s="34" t="s">
        <v>138</v>
      </c>
      <c r="F61" s="31" t="s">
        <v>139</v>
      </c>
    </row>
    <row r="62" spans="1:6" ht="57.75" customHeight="1" thickTop="1">
      <c r="A62" s="4">
        <v>1</v>
      </c>
      <c r="B62" s="100" t="s">
        <v>92</v>
      </c>
      <c r="C62" s="100"/>
      <c r="D62" s="21"/>
      <c r="E62" s="20">
        <f>IF(D62="Not applicable","removed",IF(D62="No",0,IF(D62="","",15)))</f>
      </c>
      <c r="F62" s="32">
        <f>IF(D62="Not applicable","removed",15)</f>
        <v>15</v>
      </c>
    </row>
    <row r="63" spans="1:6" ht="42.75" customHeight="1">
      <c r="A63" s="4">
        <v>2</v>
      </c>
      <c r="B63" s="98" t="s">
        <v>91</v>
      </c>
      <c r="C63" s="99"/>
      <c r="D63" s="21"/>
      <c r="E63" s="20">
        <f>IF(D63="Not applicable","removed",IF(D63="No",0,IF(D63="","",10)))</f>
      </c>
      <c r="F63" s="32">
        <f>IF(D63="Not applicable","removed",10)</f>
        <v>10</v>
      </c>
    </row>
    <row r="64" spans="1:6" ht="42.75" customHeight="1" thickBot="1">
      <c r="A64" s="4">
        <v>3</v>
      </c>
      <c r="B64" s="97" t="s">
        <v>93</v>
      </c>
      <c r="C64" s="97"/>
      <c r="D64" s="21"/>
      <c r="E64" s="20">
        <f>IF(D64="Not applicable","removed",IF(D64="No",0,IF(D64="","",15)))</f>
      </c>
      <c r="F64" s="32">
        <f>IF(D64="Not applicable","removed",15)</f>
        <v>15</v>
      </c>
    </row>
    <row r="65" spans="1:6" ht="52.5" thickBot="1" thickTop="1">
      <c r="A65" s="103" t="s">
        <v>15</v>
      </c>
      <c r="B65" s="104"/>
      <c r="C65" s="104"/>
      <c r="D65" s="25" t="s">
        <v>35</v>
      </c>
      <c r="E65" s="34" t="s">
        <v>138</v>
      </c>
      <c r="F65" s="31" t="s">
        <v>139</v>
      </c>
    </row>
    <row r="66" spans="1:6" ht="60" customHeight="1" thickTop="1">
      <c r="A66" s="4">
        <v>1</v>
      </c>
      <c r="B66" s="100" t="s">
        <v>101</v>
      </c>
      <c r="C66" s="100"/>
      <c r="D66" s="21"/>
      <c r="E66" s="20">
        <f>IF(D66="Not applicable","removed",IF(D66="No",0,IF(D66="","",15)))</f>
      </c>
      <c r="F66" s="32">
        <f>IF(D66="Not applicable","removed",15)</f>
        <v>15</v>
      </c>
    </row>
    <row r="67" spans="1:6" ht="36" customHeight="1">
      <c r="A67" s="4">
        <v>3</v>
      </c>
      <c r="B67" s="98" t="s">
        <v>59</v>
      </c>
      <c r="C67" s="99"/>
      <c r="D67" s="21"/>
      <c r="E67" s="20">
        <f>IF(D67="Not applicable","removed",IF(D67="No",0,IF(D67="","",10)))</f>
      </c>
      <c r="F67" s="32">
        <f>IF(D67="Not applicable","removed",10)</f>
        <v>10</v>
      </c>
    </row>
    <row r="68" spans="1:6" ht="43.5" customHeight="1">
      <c r="A68" s="4">
        <v>4</v>
      </c>
      <c r="B68" s="98" t="s">
        <v>60</v>
      </c>
      <c r="C68" s="99"/>
      <c r="D68" s="21"/>
      <c r="E68" s="20">
        <f>IF(D68="Not applicable","removed",IF(D68="No",0,IF(D68="","",10)))</f>
      </c>
      <c r="F68" s="32">
        <f>IF(D68="Not applicable","removed",10)</f>
        <v>10</v>
      </c>
    </row>
    <row r="69" spans="1:6" ht="48.75" customHeight="1" thickBot="1">
      <c r="A69" s="4">
        <v>5</v>
      </c>
      <c r="B69" s="97" t="s">
        <v>80</v>
      </c>
      <c r="C69" s="97"/>
      <c r="D69" s="21"/>
      <c r="E69" s="20">
        <f>IF(D69="Not applicable","removed",IF(D69="No",0,IF(D69="","",20)))</f>
      </c>
      <c r="F69" s="32">
        <f>IF(D69="Not applicable","removed",20)</f>
        <v>20</v>
      </c>
    </row>
    <row r="70" spans="1:6" ht="52.5" thickBot="1" thickTop="1">
      <c r="A70" s="103" t="s">
        <v>16</v>
      </c>
      <c r="B70" s="104"/>
      <c r="C70" s="104"/>
      <c r="D70" s="36" t="s">
        <v>35</v>
      </c>
      <c r="E70" s="37" t="s">
        <v>138</v>
      </c>
      <c r="F70" s="38" t="s">
        <v>139</v>
      </c>
    </row>
    <row r="71" spans="1:6" ht="58.5" customHeight="1" thickBot="1" thickTop="1">
      <c r="A71" s="9">
        <v>1</v>
      </c>
      <c r="B71" s="106" t="s">
        <v>39</v>
      </c>
      <c r="C71" s="107"/>
      <c r="D71" s="71" t="s">
        <v>13</v>
      </c>
      <c r="E71" s="74"/>
      <c r="F71" s="73"/>
    </row>
    <row r="72" spans="1:6" ht="69" customHeight="1" thickTop="1">
      <c r="A72" s="4">
        <v>2</v>
      </c>
      <c r="B72" s="100" t="s">
        <v>85</v>
      </c>
      <c r="C72" s="100"/>
      <c r="D72" s="35"/>
      <c r="E72" s="20">
        <f>IF(D72="Not applicable","removed",IF(D72="No",0,IF(D72="","",15)))</f>
      </c>
      <c r="F72" s="32">
        <f>IF(D72="Not applicable","removed",15)</f>
        <v>15</v>
      </c>
    </row>
    <row r="73" spans="1:6" ht="42" customHeight="1">
      <c r="A73" s="4">
        <v>3</v>
      </c>
      <c r="B73" s="98" t="s">
        <v>81</v>
      </c>
      <c r="C73" s="99"/>
      <c r="D73" s="21"/>
      <c r="E73" s="20">
        <f>IF(D73="Not applicable","removed",IF(D73="No",0,IF(D73="","",20)))</f>
      </c>
      <c r="F73" s="32">
        <f>IF(D73="Not applicable","removed",20)</f>
        <v>20</v>
      </c>
    </row>
    <row r="74" spans="1:6" ht="44.25" customHeight="1" thickBot="1">
      <c r="A74" s="5">
        <v>4</v>
      </c>
      <c r="B74" s="97" t="s">
        <v>97</v>
      </c>
      <c r="C74" s="97"/>
      <c r="D74" s="39"/>
      <c r="E74" s="20">
        <f>IF(D74="Not applicable","removed",IF(D74="No",0,IF(D74="","",10)))</f>
      </c>
      <c r="F74" s="32">
        <f>IF(D74="Not applicable","removed",10)</f>
        <v>10</v>
      </c>
    </row>
    <row r="75" spans="1:6" ht="51.75" customHeight="1" thickBot="1" thickTop="1">
      <c r="A75" s="9">
        <v>5</v>
      </c>
      <c r="B75" s="106" t="s">
        <v>40</v>
      </c>
      <c r="C75" s="107"/>
      <c r="D75" s="71" t="s">
        <v>13</v>
      </c>
      <c r="E75" s="72"/>
      <c r="F75" s="73"/>
    </row>
    <row r="76" spans="1:6" ht="69" customHeight="1" thickBot="1" thickTop="1">
      <c r="A76" s="5">
        <v>6</v>
      </c>
      <c r="B76" s="97" t="s">
        <v>94</v>
      </c>
      <c r="C76" s="97"/>
      <c r="D76" s="21"/>
      <c r="E76" s="11">
        <f>IF(D76="Not applicable","removed",IF(D76="No",0,IF(D76="","",20)))</f>
      </c>
      <c r="F76" s="32">
        <f>IF(D76="Not applicable","removed",20)</f>
        <v>20</v>
      </c>
    </row>
    <row r="77" spans="1:6" ht="63" customHeight="1" thickBot="1" thickTop="1">
      <c r="A77" s="9">
        <v>7</v>
      </c>
      <c r="B77" s="106" t="s">
        <v>41</v>
      </c>
      <c r="C77" s="107"/>
      <c r="D77" s="71" t="s">
        <v>13</v>
      </c>
      <c r="E77" s="72"/>
      <c r="F77" s="73"/>
    </row>
    <row r="78" spans="1:6" ht="42.75" customHeight="1" thickTop="1">
      <c r="A78" s="4">
        <v>8</v>
      </c>
      <c r="B78" s="101" t="s">
        <v>84</v>
      </c>
      <c r="C78" s="102"/>
      <c r="D78" s="35"/>
      <c r="E78" s="20">
        <f>IF(D78="Not applicable","removed",IF(D78="No",0,IF(D78="","",15)))</f>
      </c>
      <c r="F78" s="32">
        <f>IF(D78="Not applicable","removed",15)</f>
        <v>15</v>
      </c>
    </row>
    <row r="79" spans="1:6" ht="45" customHeight="1" thickBot="1">
      <c r="A79" s="7">
        <v>9</v>
      </c>
      <c r="B79" s="97" t="s">
        <v>82</v>
      </c>
      <c r="C79" s="97"/>
      <c r="D79" s="39"/>
      <c r="E79" s="20">
        <f>IF(D79="Not applicable","removed",IF(D79="No",0,IF(D79="","",20)))</f>
      </c>
      <c r="F79" s="32">
        <f>IF(D79="Not applicable","removed",20)</f>
        <v>20</v>
      </c>
    </row>
    <row r="80" spans="1:8" ht="45.75" customHeight="1" thickBot="1" thickTop="1">
      <c r="A80" s="9">
        <v>10</v>
      </c>
      <c r="B80" s="106" t="s">
        <v>42</v>
      </c>
      <c r="C80" s="107"/>
      <c r="D80" s="71" t="s">
        <v>13</v>
      </c>
      <c r="E80" s="72"/>
      <c r="F80" s="73"/>
      <c r="G80" s="3"/>
      <c r="H80" s="3"/>
    </row>
    <row r="81" spans="1:8" ht="54" customHeight="1" thickTop="1">
      <c r="A81" s="4">
        <v>11</v>
      </c>
      <c r="B81" s="100" t="s">
        <v>61</v>
      </c>
      <c r="C81" s="100"/>
      <c r="D81" s="40"/>
      <c r="E81" s="11">
        <f>IF(D81="Not applicable","removed",IF(D81="No",0,IF(D81="","",10)))</f>
      </c>
      <c r="F81" s="32">
        <f>IF(D81="Not applicable","removed",10)</f>
        <v>10</v>
      </c>
      <c r="G81" s="3"/>
      <c r="H81" s="3"/>
    </row>
    <row r="82" spans="1:8" ht="53.25" customHeight="1">
      <c r="A82" s="4">
        <v>12</v>
      </c>
      <c r="B82" s="98" t="s">
        <v>136</v>
      </c>
      <c r="C82" s="99"/>
      <c r="D82" s="23"/>
      <c r="E82" s="11">
        <f>IF(D82="Not applicable","removed",IF(D82="No",0,IF(D82="","",10)))</f>
      </c>
      <c r="F82" s="32">
        <f>IF(D82="Not applicable","removed",10)</f>
        <v>10</v>
      </c>
      <c r="G82" s="3"/>
      <c r="H82" s="3"/>
    </row>
    <row r="83" spans="1:8" ht="45.75" customHeight="1" thickBot="1">
      <c r="A83" s="4">
        <v>13</v>
      </c>
      <c r="B83" s="97" t="s">
        <v>62</v>
      </c>
      <c r="C83" s="97"/>
      <c r="D83" s="21"/>
      <c r="E83" s="11">
        <f>IF(D83="Not applicable","removed",IF(D83="No",0,IF(D83="","",10)))</f>
      </c>
      <c r="F83" s="32">
        <f>IF(D83="Not applicable","removed",10)</f>
        <v>10</v>
      </c>
      <c r="G83" s="3"/>
      <c r="H83" s="3"/>
    </row>
    <row r="84" spans="1:8" ht="52.5" thickBot="1" thickTop="1">
      <c r="A84" s="103" t="s">
        <v>17</v>
      </c>
      <c r="B84" s="104"/>
      <c r="C84" s="105"/>
      <c r="D84" s="25" t="s">
        <v>35</v>
      </c>
      <c r="E84" s="30" t="s">
        <v>138</v>
      </c>
      <c r="F84" s="31" t="s">
        <v>139</v>
      </c>
      <c r="G84" s="3"/>
      <c r="H84" s="3"/>
    </row>
    <row r="85" spans="1:8" ht="57" customHeight="1" thickTop="1">
      <c r="A85" s="4">
        <v>1</v>
      </c>
      <c r="B85" s="100" t="s">
        <v>137</v>
      </c>
      <c r="C85" s="100"/>
      <c r="D85" s="23"/>
      <c r="E85" s="11">
        <f>IF(D85="Not applicable","removed",IF(D85="No",0,IF(D85="","",20)))</f>
      </c>
      <c r="F85" s="32">
        <f>IF(D85="Not applicable","removed",20)</f>
        <v>20</v>
      </c>
      <c r="G85" s="3"/>
      <c r="H85" s="3"/>
    </row>
    <row r="86" spans="1:8" ht="69" customHeight="1">
      <c r="A86" s="5">
        <v>2</v>
      </c>
      <c r="B86" s="98" t="s">
        <v>95</v>
      </c>
      <c r="C86" s="99"/>
      <c r="D86" s="23"/>
      <c r="E86" s="11">
        <f>IF(D86="Not applicable","removed",IF(D86="No",0,IF(D86="","",20)))</f>
      </c>
      <c r="F86" s="32">
        <f>IF(D86="Not applicable","removed",20)</f>
        <v>20</v>
      </c>
      <c r="G86" s="3"/>
      <c r="H86" s="3"/>
    </row>
    <row r="87" spans="1:8" ht="54" customHeight="1" thickBot="1">
      <c r="A87" s="4">
        <v>3</v>
      </c>
      <c r="B87" s="98" t="s">
        <v>96</v>
      </c>
      <c r="C87" s="99"/>
      <c r="D87" s="23"/>
      <c r="E87" s="11">
        <f>IF(D87="Not applicable","removed",IF(D87="No",0,IF(D87="","",10)))</f>
      </c>
      <c r="F87" s="32">
        <f>IF(D87="Not applicable","removed",10)</f>
        <v>10</v>
      </c>
      <c r="G87" s="3"/>
      <c r="H87" s="3"/>
    </row>
    <row r="88" spans="1:8" ht="52.5" thickBot="1" thickTop="1">
      <c r="A88" s="103" t="s">
        <v>18</v>
      </c>
      <c r="B88" s="104"/>
      <c r="C88" s="105"/>
      <c r="D88" s="25" t="s">
        <v>35</v>
      </c>
      <c r="E88" s="30" t="s">
        <v>138</v>
      </c>
      <c r="F88" s="31" t="s">
        <v>139</v>
      </c>
      <c r="G88" s="3"/>
      <c r="H88" s="3"/>
    </row>
    <row r="89" spans="1:8" ht="45" customHeight="1" thickTop="1">
      <c r="A89" s="4">
        <v>1</v>
      </c>
      <c r="B89" s="100" t="s">
        <v>83</v>
      </c>
      <c r="C89" s="100"/>
      <c r="D89" s="23"/>
      <c r="E89" s="11">
        <f>IF(D89="Not applicable","removed",IF(D89="No",0,IF(D89="","",15)))</f>
      </c>
      <c r="F89" s="32">
        <f>IF(D89="Not applicable","removed",15)</f>
        <v>15</v>
      </c>
      <c r="G89" s="3"/>
      <c r="H89" s="3"/>
    </row>
    <row r="90" spans="1:8" ht="48.75" customHeight="1">
      <c r="A90" s="4">
        <v>2</v>
      </c>
      <c r="B90" s="98" t="s">
        <v>63</v>
      </c>
      <c r="C90" s="99"/>
      <c r="D90" s="23"/>
      <c r="E90" s="11">
        <f>IF(D90="Not applicable","removed",IF(D90="No",0,IF(D90="","",10)))</f>
      </c>
      <c r="F90" s="32">
        <f>IF(D90="Not applicable","removed",10)</f>
        <v>10</v>
      </c>
      <c r="G90" s="3"/>
      <c r="H90" s="3"/>
    </row>
    <row r="91" spans="1:8" ht="36" customHeight="1">
      <c r="A91" s="4">
        <v>3</v>
      </c>
      <c r="B91" s="98" t="s">
        <v>64</v>
      </c>
      <c r="C91" s="99"/>
      <c r="D91" s="23"/>
      <c r="E91" s="11">
        <f>IF(D91="Not applicable","removed",IF(D91="No",0,IF(D91="","",10)))</f>
      </c>
      <c r="F91" s="32">
        <f>IF(D91="Not applicable","removed",10)</f>
        <v>10</v>
      </c>
      <c r="G91" s="3"/>
      <c r="H91" s="3"/>
    </row>
    <row r="92" spans="1:8" ht="36" customHeight="1" thickBot="1">
      <c r="A92" s="4">
        <v>4</v>
      </c>
      <c r="B92" s="97" t="s">
        <v>65</v>
      </c>
      <c r="C92" s="97"/>
      <c r="D92" s="23"/>
      <c r="E92" s="11">
        <f>IF(D92="Not applicable","removed",IF(D92="No",0,IF(D92="","",5)))</f>
      </c>
      <c r="F92" s="32">
        <f>IF(D92="Not applicable","removed",5)</f>
        <v>5</v>
      </c>
      <c r="G92" s="3"/>
      <c r="H92" s="3"/>
    </row>
    <row r="93" spans="1:8" ht="29.25" customHeight="1" thickBot="1" thickTop="1">
      <c r="A93" s="75" t="s">
        <v>142</v>
      </c>
      <c r="B93" s="76"/>
      <c r="C93" s="76"/>
      <c r="D93" s="77"/>
      <c r="E93" s="47">
        <f>SUM(Points)</f>
        <v>0</v>
      </c>
      <c r="F93" s="26">
        <f>SUM(Available)</f>
        <v>850</v>
      </c>
      <c r="G93" s="3"/>
      <c r="H93" s="3"/>
    </row>
    <row r="94" spans="1:8" ht="22.5" customHeight="1" thickBot="1" thickTop="1">
      <c r="A94" s="94" t="s">
        <v>141</v>
      </c>
      <c r="B94" s="95"/>
      <c r="C94" s="96"/>
      <c r="D94" s="48">
        <f>E93/F93</f>
        <v>0</v>
      </c>
      <c r="E94" s="55"/>
      <c r="F94" s="56"/>
      <c r="G94" s="10"/>
      <c r="H94" s="2"/>
    </row>
    <row r="95" spans="1:8" ht="50.25" customHeight="1" thickTop="1">
      <c r="A95" s="110" t="s">
        <v>19</v>
      </c>
      <c r="B95" s="110"/>
      <c r="C95" s="110"/>
      <c r="D95" s="110"/>
      <c r="E95" s="110"/>
      <c r="F95" s="110"/>
      <c r="G95" s="3"/>
      <c r="H95" s="3"/>
    </row>
    <row r="96" spans="1:6" ht="21" customHeight="1">
      <c r="A96" s="50"/>
      <c r="B96" s="42" t="s">
        <v>20</v>
      </c>
      <c r="C96" s="42"/>
      <c r="D96" s="42"/>
      <c r="E96" s="42"/>
      <c r="F96" s="42"/>
    </row>
    <row r="97" spans="1:6" ht="21" customHeight="1">
      <c r="A97" s="57" t="s">
        <v>21</v>
      </c>
      <c r="B97" s="57"/>
      <c r="C97" s="57"/>
      <c r="D97" s="57"/>
      <c r="E97" s="57"/>
      <c r="F97" s="57"/>
    </row>
    <row r="98" spans="1:6" ht="25.5" customHeight="1">
      <c r="A98" s="58" t="s">
        <v>22</v>
      </c>
      <c r="B98" s="58"/>
      <c r="C98" s="58"/>
      <c r="D98" s="58"/>
      <c r="E98" s="58"/>
      <c r="F98" s="58"/>
    </row>
    <row r="99" spans="1:6" ht="21" customHeight="1">
      <c r="A99" s="1"/>
      <c r="B99" s="42" t="s">
        <v>23</v>
      </c>
      <c r="C99" s="42"/>
      <c r="D99" s="42"/>
      <c r="E99" s="42"/>
      <c r="F99" s="42"/>
    </row>
    <row r="100" spans="1:6" ht="23.25" customHeight="1">
      <c r="A100" s="54" t="s">
        <v>24</v>
      </c>
      <c r="B100" s="54"/>
      <c r="C100" s="54"/>
      <c r="D100" s="54"/>
      <c r="E100" s="54"/>
      <c r="F100" s="54"/>
    </row>
    <row r="101" spans="1:6" ht="20.25" customHeight="1">
      <c r="A101" s="1"/>
      <c r="B101" s="59" t="s">
        <v>25</v>
      </c>
      <c r="C101" s="59"/>
      <c r="D101" s="59"/>
      <c r="E101" s="59"/>
      <c r="F101" s="59"/>
    </row>
    <row r="102" spans="1:6" ht="30" customHeight="1">
      <c r="A102" s="60" t="s">
        <v>26</v>
      </c>
      <c r="B102" s="60"/>
      <c r="C102" s="60"/>
      <c r="D102" s="60"/>
      <c r="E102" s="60"/>
      <c r="F102" s="60"/>
    </row>
    <row r="103" spans="1:6" ht="24" customHeight="1">
      <c r="A103" s="1"/>
      <c r="B103" s="43" t="s">
        <v>27</v>
      </c>
      <c r="C103" s="43"/>
      <c r="D103" s="43"/>
      <c r="E103" s="43"/>
      <c r="F103" s="43"/>
    </row>
    <row r="104" spans="1:6" ht="27" customHeight="1">
      <c r="A104" s="54" t="s">
        <v>28</v>
      </c>
      <c r="B104" s="54"/>
      <c r="C104" s="54"/>
      <c r="D104" s="54"/>
      <c r="E104" s="54"/>
      <c r="F104" s="54"/>
    </row>
    <row r="105" spans="1:6" ht="18" customHeight="1">
      <c r="A105" s="1"/>
      <c r="B105" s="44" t="s">
        <v>29</v>
      </c>
      <c r="C105" s="44"/>
      <c r="D105" s="44"/>
      <c r="E105" s="44"/>
      <c r="F105" s="44"/>
    </row>
    <row r="106" spans="1:6" ht="29.25" customHeight="1">
      <c r="A106" s="54" t="s">
        <v>30</v>
      </c>
      <c r="B106" s="54"/>
      <c r="C106" s="54"/>
      <c r="D106" s="54"/>
      <c r="E106" s="54"/>
      <c r="F106" s="54"/>
    </row>
    <row r="107" spans="1:6" ht="18" customHeight="1">
      <c r="A107" s="1"/>
      <c r="B107" s="45" t="s">
        <v>31</v>
      </c>
      <c r="C107" s="45"/>
      <c r="D107" s="45"/>
      <c r="E107" s="45"/>
      <c r="F107" s="45"/>
    </row>
    <row r="108" spans="1:6" ht="25.5" customHeight="1">
      <c r="A108" s="41" t="s">
        <v>34</v>
      </c>
      <c r="B108" s="41"/>
      <c r="C108" s="41"/>
      <c r="D108" s="41"/>
      <c r="E108" s="41"/>
      <c r="F108" s="41"/>
    </row>
    <row r="109" spans="1:6" ht="15.75">
      <c r="A109" s="1"/>
      <c r="B109" s="46" t="s">
        <v>32</v>
      </c>
      <c r="C109" s="46"/>
      <c r="D109" s="46"/>
      <c r="E109" s="46"/>
      <c r="F109" s="46"/>
    </row>
    <row r="110" spans="1:6" ht="15.75">
      <c r="A110" s="10"/>
      <c r="B110" s="14"/>
      <c r="C110" s="14"/>
      <c r="D110" s="10"/>
      <c r="E110" s="10"/>
      <c r="F110" s="10"/>
    </row>
  </sheetData>
  <sheetProtection sheet="1" objects="1" scenarios="1"/>
  <mergeCells count="128">
    <mergeCell ref="B64:C64"/>
    <mergeCell ref="B21:C21"/>
    <mergeCell ref="B19:C19"/>
    <mergeCell ref="B18:C18"/>
    <mergeCell ref="A84:C84"/>
    <mergeCell ref="B23:C23"/>
    <mergeCell ref="B66:C66"/>
    <mergeCell ref="B67:C67"/>
    <mergeCell ref="B63:C63"/>
    <mergeCell ref="B28:C28"/>
    <mergeCell ref="B27:C27"/>
    <mergeCell ref="B69:C69"/>
    <mergeCell ref="B47:C47"/>
    <mergeCell ref="B56:C56"/>
    <mergeCell ref="B22:C22"/>
    <mergeCell ref="A24:C24"/>
    <mergeCell ref="B25:C25"/>
    <mergeCell ref="B26:C26"/>
    <mergeCell ref="B48:C48"/>
    <mergeCell ref="B39:C39"/>
    <mergeCell ref="B40:C40"/>
    <mergeCell ref="B34:C34"/>
    <mergeCell ref="B43:C43"/>
    <mergeCell ref="B42:C42"/>
    <mergeCell ref="B41:C41"/>
    <mergeCell ref="B38:C38"/>
    <mergeCell ref="B37:C37"/>
    <mergeCell ref="B36:C36"/>
    <mergeCell ref="B35:C35"/>
    <mergeCell ref="A70:C70"/>
    <mergeCell ref="A16:C16"/>
    <mergeCell ref="B17:C17"/>
    <mergeCell ref="A20:C20"/>
    <mergeCell ref="A65:C65"/>
    <mergeCell ref="B33:C33"/>
    <mergeCell ref="B32:C32"/>
    <mergeCell ref="B31:C31"/>
    <mergeCell ref="B30:C30"/>
    <mergeCell ref="B29:C29"/>
    <mergeCell ref="B62:C62"/>
    <mergeCell ref="B68:C68"/>
    <mergeCell ref="B77:C77"/>
    <mergeCell ref="B58:C58"/>
    <mergeCell ref="B74:C74"/>
    <mergeCell ref="B76:C76"/>
    <mergeCell ref="B75:C75"/>
    <mergeCell ref="B73:C73"/>
    <mergeCell ref="B72:C72"/>
    <mergeCell ref="B71:C71"/>
    <mergeCell ref="B55:C55"/>
    <mergeCell ref="B54:C54"/>
    <mergeCell ref="A61:C61"/>
    <mergeCell ref="B60:C60"/>
    <mergeCell ref="B59:C59"/>
    <mergeCell ref="B57:C57"/>
    <mergeCell ref="A15:D15"/>
    <mergeCell ref="A95:F95"/>
    <mergeCell ref="B46:C46"/>
    <mergeCell ref="B45:C45"/>
    <mergeCell ref="B44:C44"/>
    <mergeCell ref="B53:C53"/>
    <mergeCell ref="B52:C52"/>
    <mergeCell ref="B51:C51"/>
    <mergeCell ref="B50:C50"/>
    <mergeCell ref="B49:C49"/>
    <mergeCell ref="B78:C78"/>
    <mergeCell ref="A88:C88"/>
    <mergeCell ref="B83:C83"/>
    <mergeCell ref="B82:C82"/>
    <mergeCell ref="B81:C81"/>
    <mergeCell ref="B79:C79"/>
    <mergeCell ref="B80:C80"/>
    <mergeCell ref="B90:C90"/>
    <mergeCell ref="B89:C89"/>
    <mergeCell ref="B85:C85"/>
    <mergeCell ref="B86:C86"/>
    <mergeCell ref="B87:C87"/>
    <mergeCell ref="C14:F14"/>
    <mergeCell ref="A6:F6"/>
    <mergeCell ref="A11:B11"/>
    <mergeCell ref="A12:B12"/>
    <mergeCell ref="A13:B13"/>
    <mergeCell ref="A14:B14"/>
    <mergeCell ref="A10:B10"/>
    <mergeCell ref="D80:F80"/>
    <mergeCell ref="D77:F77"/>
    <mergeCell ref="D75:F75"/>
    <mergeCell ref="D71:F71"/>
    <mergeCell ref="D55:F55"/>
    <mergeCell ref="C10:F10"/>
    <mergeCell ref="C11:F11"/>
    <mergeCell ref="C12:F12"/>
    <mergeCell ref="C13:F13"/>
    <mergeCell ref="A5:C5"/>
    <mergeCell ref="A7:B7"/>
    <mergeCell ref="A8:B8"/>
    <mergeCell ref="A9:B9"/>
    <mergeCell ref="C7:F7"/>
    <mergeCell ref="D5:F5"/>
    <mergeCell ref="C8:F8"/>
    <mergeCell ref="C9:F9"/>
    <mergeCell ref="A1:F1"/>
    <mergeCell ref="A2:C2"/>
    <mergeCell ref="A3:C3"/>
    <mergeCell ref="A4:C4"/>
    <mergeCell ref="D2:F2"/>
    <mergeCell ref="D3:F3"/>
    <mergeCell ref="D4:F4"/>
    <mergeCell ref="B109:F109"/>
    <mergeCell ref="A100:F100"/>
    <mergeCell ref="E94:F94"/>
    <mergeCell ref="A97:F97"/>
    <mergeCell ref="A98:F98"/>
    <mergeCell ref="B96:F96"/>
    <mergeCell ref="B101:F101"/>
    <mergeCell ref="A102:F102"/>
    <mergeCell ref="A104:F104"/>
    <mergeCell ref="A94:C94"/>
    <mergeCell ref="E15:F15"/>
    <mergeCell ref="A106:F106"/>
    <mergeCell ref="A108:F108"/>
    <mergeCell ref="B99:F99"/>
    <mergeCell ref="B103:F103"/>
    <mergeCell ref="B105:F105"/>
    <mergeCell ref="B107:F107"/>
    <mergeCell ref="A93:D93"/>
    <mergeCell ref="B92:C92"/>
    <mergeCell ref="B91:C91"/>
  </mergeCells>
  <conditionalFormatting sqref="B17:C17">
    <cfRule type="expression" priority="232" dxfId="0" stopIfTrue="1">
      <formula>D17="Not Applicable"</formula>
    </cfRule>
  </conditionalFormatting>
  <conditionalFormatting sqref="D17 D66:D69">
    <cfRule type="cellIs" priority="229" dxfId="45" operator="equal" stopIfTrue="1">
      <formula>"Yes"</formula>
    </cfRule>
  </conditionalFormatting>
  <conditionalFormatting sqref="E17 E67:E68">
    <cfRule type="expression" priority="225" dxfId="44" stopIfTrue="1">
      <formula>D17="Yes"</formula>
    </cfRule>
  </conditionalFormatting>
  <conditionalFormatting sqref="D18">
    <cfRule type="cellIs" priority="224" dxfId="45" operator="equal" stopIfTrue="1">
      <formula>"Yes"</formula>
    </cfRule>
  </conditionalFormatting>
  <conditionalFormatting sqref="F34">
    <cfRule type="expression" priority="149" dxfId="44" stopIfTrue="1">
      <formula>E34="Yes"</formula>
    </cfRule>
  </conditionalFormatting>
  <conditionalFormatting sqref="D19">
    <cfRule type="cellIs" priority="222" dxfId="45" operator="equal" stopIfTrue="1">
      <formula>"Yes"</formula>
    </cfRule>
  </conditionalFormatting>
  <conditionalFormatting sqref="F21">
    <cfRule type="expression" priority="148" dxfId="44" stopIfTrue="1">
      <formula>E21="Yes"</formula>
    </cfRule>
  </conditionalFormatting>
  <conditionalFormatting sqref="F28">
    <cfRule type="expression" priority="175" dxfId="44" stopIfTrue="1">
      <formula>E28="Yes"</formula>
    </cfRule>
  </conditionalFormatting>
  <conditionalFormatting sqref="F39">
    <cfRule type="expression" priority="143" dxfId="44" stopIfTrue="1">
      <formula>E39="Yes"</formula>
    </cfRule>
  </conditionalFormatting>
  <conditionalFormatting sqref="D25:D54">
    <cfRule type="cellIs" priority="214" dxfId="45" operator="equal" stopIfTrue="1">
      <formula>"Yes"</formula>
    </cfRule>
  </conditionalFormatting>
  <conditionalFormatting sqref="D56:D60">
    <cfRule type="cellIs" priority="212" dxfId="45" operator="equal" stopIfTrue="1">
      <formula>"Yes"</formula>
    </cfRule>
  </conditionalFormatting>
  <conditionalFormatting sqref="F37">
    <cfRule type="expression" priority="188" dxfId="44" stopIfTrue="1">
      <formula>E37="Yes"</formula>
    </cfRule>
  </conditionalFormatting>
  <conditionalFormatting sqref="D62:D64">
    <cfRule type="cellIs" priority="210" dxfId="45" operator="equal" stopIfTrue="1">
      <formula>"Yes"</formula>
    </cfRule>
  </conditionalFormatting>
  <conditionalFormatting sqref="F31">
    <cfRule type="expression" priority="173" dxfId="44" stopIfTrue="1">
      <formula>E31="Yes"</formula>
    </cfRule>
  </conditionalFormatting>
  <conditionalFormatting sqref="D72:D74">
    <cfRule type="cellIs" priority="206" dxfId="45" operator="equal" stopIfTrue="1">
      <formula>"Yes"</formula>
    </cfRule>
  </conditionalFormatting>
  <conditionalFormatting sqref="F23">
    <cfRule type="expression" priority="177" dxfId="44" stopIfTrue="1">
      <formula>E23="Yes"</formula>
    </cfRule>
  </conditionalFormatting>
  <conditionalFormatting sqref="F29">
    <cfRule type="expression" priority="174" dxfId="44" stopIfTrue="1">
      <formula>E29="Yes"</formula>
    </cfRule>
  </conditionalFormatting>
  <conditionalFormatting sqref="D78:D79">
    <cfRule type="cellIs" priority="202" dxfId="45" operator="equal" stopIfTrue="1">
      <formula>"Yes"</formula>
    </cfRule>
  </conditionalFormatting>
  <conditionalFormatting sqref="F33">
    <cfRule type="expression" priority="171" dxfId="44" stopIfTrue="1">
      <formula>E33="Yes"</formula>
    </cfRule>
  </conditionalFormatting>
  <conditionalFormatting sqref="F25">
    <cfRule type="expression" priority="147" dxfId="44" stopIfTrue="1">
      <formula>E25="Yes"</formula>
    </cfRule>
  </conditionalFormatting>
  <conditionalFormatting sqref="F47">
    <cfRule type="expression" priority="166" dxfId="44" stopIfTrue="1">
      <formula>E47="Yes"</formula>
    </cfRule>
  </conditionalFormatting>
  <conditionalFormatting sqref="F17 F67:F68">
    <cfRule type="expression" priority="194" dxfId="44" stopIfTrue="1">
      <formula>E17="Yes"</formula>
    </cfRule>
  </conditionalFormatting>
  <conditionalFormatting sqref="E89">
    <cfRule type="expression" priority="59" dxfId="44" stopIfTrue="1">
      <formula>D89="Yes"</formula>
    </cfRule>
  </conditionalFormatting>
  <conditionalFormatting sqref="E34">
    <cfRule type="expression" priority="88" dxfId="44" stopIfTrue="1">
      <formula>D34="Yes"</formula>
    </cfRule>
  </conditionalFormatting>
  <conditionalFormatting sqref="E28">
    <cfRule type="expression" priority="115" dxfId="44" stopIfTrue="1">
      <formula>D28="Yes"</formula>
    </cfRule>
  </conditionalFormatting>
  <conditionalFormatting sqref="E90">
    <cfRule type="expression" priority="95" dxfId="44" stopIfTrue="1">
      <formula>D90="Yes"</formula>
    </cfRule>
  </conditionalFormatting>
  <conditionalFormatting sqref="E47">
    <cfRule type="expression" priority="106" dxfId="44" stopIfTrue="1">
      <formula>D47="Yes"</formula>
    </cfRule>
  </conditionalFormatting>
  <conditionalFormatting sqref="E52">
    <cfRule type="expression" priority="102" dxfId="44" stopIfTrue="1">
      <formula>D52="Yes"</formula>
    </cfRule>
  </conditionalFormatting>
  <conditionalFormatting sqref="E81">
    <cfRule type="expression" priority="99" dxfId="44" stopIfTrue="1">
      <formula>D81="Yes"</formula>
    </cfRule>
  </conditionalFormatting>
  <conditionalFormatting sqref="E59">
    <cfRule type="expression" priority="70" dxfId="44" stopIfTrue="1">
      <formula>D59="Yes"</formula>
    </cfRule>
  </conditionalFormatting>
  <conditionalFormatting sqref="F18">
    <cfRule type="expression" priority="179" dxfId="44" stopIfTrue="1">
      <formula>E18="Yes"</formula>
    </cfRule>
  </conditionalFormatting>
  <conditionalFormatting sqref="F19">
    <cfRule type="expression" priority="178" dxfId="44" stopIfTrue="1">
      <formula>E19="Yes"</formula>
    </cfRule>
  </conditionalFormatting>
  <conditionalFormatting sqref="F26">
    <cfRule type="expression" priority="176" dxfId="44" stopIfTrue="1">
      <formula>E26="Yes"</formula>
    </cfRule>
  </conditionalFormatting>
  <conditionalFormatting sqref="F32">
    <cfRule type="expression" priority="172" dxfId="44" stopIfTrue="1">
      <formula>E32="Yes"</formula>
    </cfRule>
  </conditionalFormatting>
  <conditionalFormatting sqref="F38">
    <cfRule type="expression" priority="170" dxfId="44" stopIfTrue="1">
      <formula>E38="Yes"</formula>
    </cfRule>
  </conditionalFormatting>
  <conditionalFormatting sqref="F42">
    <cfRule type="expression" priority="169" dxfId="44" stopIfTrue="1">
      <formula>E42="Yes"</formula>
    </cfRule>
  </conditionalFormatting>
  <conditionalFormatting sqref="F44">
    <cfRule type="expression" priority="168" dxfId="44" stopIfTrue="1">
      <formula>E44="Yes"</formula>
    </cfRule>
  </conditionalFormatting>
  <conditionalFormatting sqref="F45">
    <cfRule type="expression" priority="167" dxfId="44" stopIfTrue="1">
      <formula>E45="Yes"</formula>
    </cfRule>
  </conditionalFormatting>
  <conditionalFormatting sqref="F48">
    <cfRule type="expression" priority="165" dxfId="44" stopIfTrue="1">
      <formula>E48="Yes"</formula>
    </cfRule>
  </conditionalFormatting>
  <conditionalFormatting sqref="F49">
    <cfRule type="expression" priority="164" dxfId="44" stopIfTrue="1">
      <formula>E49="Yes"</formula>
    </cfRule>
  </conditionalFormatting>
  <conditionalFormatting sqref="F51">
    <cfRule type="expression" priority="163" dxfId="44" stopIfTrue="1">
      <formula>E51="Yes"</formula>
    </cfRule>
  </conditionalFormatting>
  <conditionalFormatting sqref="F52">
    <cfRule type="expression" priority="162" dxfId="44" stopIfTrue="1">
      <formula>E52="Yes"</formula>
    </cfRule>
  </conditionalFormatting>
  <conditionalFormatting sqref="F63">
    <cfRule type="expression" priority="161" dxfId="44" stopIfTrue="1">
      <formula>E63="Yes"</formula>
    </cfRule>
  </conditionalFormatting>
  <conditionalFormatting sqref="F36">
    <cfRule type="expression" priority="150" dxfId="44" stopIfTrue="1">
      <formula>E36="Yes"</formula>
    </cfRule>
  </conditionalFormatting>
  <conditionalFormatting sqref="F57">
    <cfRule type="expression" priority="152" dxfId="44" stopIfTrue="1">
      <formula>E57="Yes"</formula>
    </cfRule>
  </conditionalFormatting>
  <conditionalFormatting sqref="F53">
    <cfRule type="expression" priority="151" dxfId="44" stopIfTrue="1">
      <formula>E53="Yes"</formula>
    </cfRule>
  </conditionalFormatting>
  <conditionalFormatting sqref="F27">
    <cfRule type="expression" priority="146" dxfId="44" stopIfTrue="1">
      <formula>E27="Yes"</formula>
    </cfRule>
  </conditionalFormatting>
  <conditionalFormatting sqref="F30">
    <cfRule type="expression" priority="145" dxfId="44" stopIfTrue="1">
      <formula>E30="Yes"</formula>
    </cfRule>
  </conditionalFormatting>
  <conditionalFormatting sqref="F35">
    <cfRule type="expression" priority="144" dxfId="44" stopIfTrue="1">
      <formula>E35="Yes"</formula>
    </cfRule>
  </conditionalFormatting>
  <conditionalFormatting sqref="F43">
    <cfRule type="expression" priority="142" dxfId="44" stopIfTrue="1">
      <formula>E43="Yes"</formula>
    </cfRule>
  </conditionalFormatting>
  <conditionalFormatting sqref="F54">
    <cfRule type="expression" priority="141" dxfId="44" stopIfTrue="1">
      <formula>E54="Yes"</formula>
    </cfRule>
  </conditionalFormatting>
  <conditionalFormatting sqref="F56">
    <cfRule type="expression" priority="140" dxfId="44" stopIfTrue="1">
      <formula>E56="Yes"</formula>
    </cfRule>
  </conditionalFormatting>
  <conditionalFormatting sqref="F58">
    <cfRule type="expression" priority="139" dxfId="44" stopIfTrue="1">
      <formula>E58="Yes"</formula>
    </cfRule>
  </conditionalFormatting>
  <conditionalFormatting sqref="F59">
    <cfRule type="expression" priority="138" dxfId="44" stopIfTrue="1">
      <formula>E59="Yes"</formula>
    </cfRule>
  </conditionalFormatting>
  <conditionalFormatting sqref="F60">
    <cfRule type="expression" priority="137" dxfId="44" stopIfTrue="1">
      <formula>E60="Yes"</formula>
    </cfRule>
  </conditionalFormatting>
  <conditionalFormatting sqref="F69">
    <cfRule type="expression" priority="136" dxfId="44" stopIfTrue="1">
      <formula>E69="Yes"</formula>
    </cfRule>
  </conditionalFormatting>
  <conditionalFormatting sqref="F62">
    <cfRule type="expression" priority="125" dxfId="44" stopIfTrue="1">
      <formula>E62="Yes"</formula>
    </cfRule>
  </conditionalFormatting>
  <conditionalFormatting sqref="F64">
    <cfRule type="expression" priority="126" dxfId="44" stopIfTrue="1">
      <formula>E64="Yes"</formula>
    </cfRule>
  </conditionalFormatting>
  <conditionalFormatting sqref="F40">
    <cfRule type="expression" priority="121" dxfId="44" stopIfTrue="1">
      <formula>E40="Yes"</formula>
    </cfRule>
  </conditionalFormatting>
  <conditionalFormatting sqref="E19">
    <cfRule type="expression" priority="118" dxfId="44" stopIfTrue="1">
      <formula>D19="Yes"</formula>
    </cfRule>
  </conditionalFormatting>
  <conditionalFormatting sqref="F66">
    <cfRule type="expression" priority="127" dxfId="44" stopIfTrue="1">
      <formula>E66="Yes"</formula>
    </cfRule>
  </conditionalFormatting>
  <conditionalFormatting sqref="F50">
    <cfRule type="expression" priority="124" dxfId="44" stopIfTrue="1">
      <formula>E50="Yes"</formula>
    </cfRule>
  </conditionalFormatting>
  <conditionalFormatting sqref="F46">
    <cfRule type="expression" priority="123" dxfId="44" stopIfTrue="1">
      <formula>E46="Yes"</formula>
    </cfRule>
  </conditionalFormatting>
  <conditionalFormatting sqref="F41">
    <cfRule type="expression" priority="122" dxfId="44" stopIfTrue="1">
      <formula>E41="Yes"</formula>
    </cfRule>
  </conditionalFormatting>
  <conditionalFormatting sqref="F22">
    <cfRule type="expression" priority="120" dxfId="44" stopIfTrue="1">
      <formula>E22="Yes"</formula>
    </cfRule>
  </conditionalFormatting>
  <conditionalFormatting sqref="E18">
    <cfRule type="expression" priority="119" dxfId="44" stopIfTrue="1">
      <formula>D18="Yes"</formula>
    </cfRule>
  </conditionalFormatting>
  <conditionalFormatting sqref="E23">
    <cfRule type="expression" priority="117" dxfId="44" stopIfTrue="1">
      <formula>D23="Yes"</formula>
    </cfRule>
  </conditionalFormatting>
  <conditionalFormatting sqref="E29">
    <cfRule type="expression" priority="114" dxfId="44" stopIfTrue="1">
      <formula>D29="Yes"</formula>
    </cfRule>
  </conditionalFormatting>
  <conditionalFormatting sqref="E31">
    <cfRule type="expression" priority="113" dxfId="44" stopIfTrue="1">
      <formula>D31="Yes"</formula>
    </cfRule>
  </conditionalFormatting>
  <conditionalFormatting sqref="E32">
    <cfRule type="expression" priority="112" dxfId="44" stopIfTrue="1">
      <formula>D32="Yes"</formula>
    </cfRule>
  </conditionalFormatting>
  <conditionalFormatting sqref="E33">
    <cfRule type="expression" priority="111" dxfId="44" stopIfTrue="1">
      <formula>D33="Yes"</formula>
    </cfRule>
  </conditionalFormatting>
  <conditionalFormatting sqref="E38">
    <cfRule type="expression" priority="110" dxfId="44" stopIfTrue="1">
      <formula>D38="Yes"</formula>
    </cfRule>
  </conditionalFormatting>
  <conditionalFormatting sqref="E42">
    <cfRule type="expression" priority="109" dxfId="44" stopIfTrue="1">
      <formula>D42="Yes"</formula>
    </cfRule>
  </conditionalFormatting>
  <conditionalFormatting sqref="E44">
    <cfRule type="expression" priority="108" dxfId="44" stopIfTrue="1">
      <formula>D44="Yes"</formula>
    </cfRule>
  </conditionalFormatting>
  <conditionalFormatting sqref="E45">
    <cfRule type="expression" priority="107" dxfId="44" stopIfTrue="1">
      <formula>D45="Yes"</formula>
    </cfRule>
  </conditionalFormatting>
  <conditionalFormatting sqref="E48">
    <cfRule type="expression" priority="105" dxfId="44" stopIfTrue="1">
      <formula>D48="Yes"</formula>
    </cfRule>
  </conditionalFormatting>
  <conditionalFormatting sqref="E49">
    <cfRule type="expression" priority="104" dxfId="44" stopIfTrue="1">
      <formula>D49="Yes"</formula>
    </cfRule>
  </conditionalFormatting>
  <conditionalFormatting sqref="E51">
    <cfRule type="expression" priority="103" dxfId="44" stopIfTrue="1">
      <formula>D51="Yes"</formula>
    </cfRule>
  </conditionalFormatting>
  <conditionalFormatting sqref="E63">
    <cfRule type="expression" priority="101" dxfId="44" stopIfTrue="1">
      <formula>D63="Yes"</formula>
    </cfRule>
  </conditionalFormatting>
  <conditionalFormatting sqref="E74">
    <cfRule type="expression" priority="100" dxfId="44" stopIfTrue="1">
      <formula>D74="Yes"</formula>
    </cfRule>
  </conditionalFormatting>
  <conditionalFormatting sqref="E82">
    <cfRule type="expression" priority="98" dxfId="44" stopIfTrue="1">
      <formula>D82="Yes"</formula>
    </cfRule>
  </conditionalFormatting>
  <conditionalFormatting sqref="E83">
    <cfRule type="expression" priority="97" dxfId="44" stopIfTrue="1">
      <formula>D83="Yes"</formula>
    </cfRule>
  </conditionalFormatting>
  <conditionalFormatting sqref="E87">
    <cfRule type="expression" priority="96" dxfId="44" stopIfTrue="1">
      <formula>D87="Yes"</formula>
    </cfRule>
  </conditionalFormatting>
  <conditionalFormatting sqref="E91">
    <cfRule type="expression" priority="94" dxfId="44" stopIfTrue="1">
      <formula>D91="Yes"</formula>
    </cfRule>
  </conditionalFormatting>
  <conditionalFormatting sqref="E92">
    <cfRule type="expression" priority="93" dxfId="44" stopIfTrue="1">
      <formula>D92="Yes"</formula>
    </cfRule>
  </conditionalFormatting>
  <conditionalFormatting sqref="E57">
    <cfRule type="expression" priority="92" dxfId="44" stopIfTrue="1">
      <formula>D57="Yes"</formula>
    </cfRule>
  </conditionalFormatting>
  <conditionalFormatting sqref="E53">
    <cfRule type="expression" priority="91" dxfId="44" stopIfTrue="1">
      <formula>D53="Yes"</formula>
    </cfRule>
  </conditionalFormatting>
  <conditionalFormatting sqref="E37">
    <cfRule type="expression" priority="90" dxfId="44" stopIfTrue="1">
      <formula>D37="Yes"</formula>
    </cfRule>
  </conditionalFormatting>
  <conditionalFormatting sqref="E36">
    <cfRule type="expression" priority="89" dxfId="44" stopIfTrue="1">
      <formula>D36="Yes"</formula>
    </cfRule>
  </conditionalFormatting>
  <conditionalFormatting sqref="E22">
    <cfRule type="expression" priority="87" dxfId="44" stopIfTrue="1">
      <formula>D22="Yes"</formula>
    </cfRule>
  </conditionalFormatting>
  <conditionalFormatting sqref="E40">
    <cfRule type="expression" priority="86" dxfId="44" stopIfTrue="1">
      <formula>D40="Yes"</formula>
    </cfRule>
  </conditionalFormatting>
  <conditionalFormatting sqref="E41">
    <cfRule type="expression" priority="85" dxfId="44" stopIfTrue="1">
      <formula>D41="Yes"</formula>
    </cfRule>
  </conditionalFormatting>
  <conditionalFormatting sqref="E46">
    <cfRule type="expression" priority="84" dxfId="44" stopIfTrue="1">
      <formula>D46="Yes"</formula>
    </cfRule>
  </conditionalFormatting>
  <conditionalFormatting sqref="E50">
    <cfRule type="expression" priority="83" dxfId="44" stopIfTrue="1">
      <formula>D50="Yes"</formula>
    </cfRule>
  </conditionalFormatting>
  <conditionalFormatting sqref="E62">
    <cfRule type="expression" priority="82" dxfId="44" stopIfTrue="1">
      <formula>D62="Yes"</formula>
    </cfRule>
  </conditionalFormatting>
  <conditionalFormatting sqref="E64">
    <cfRule type="expression" priority="81" dxfId="44" stopIfTrue="1">
      <formula>D64="Yes"</formula>
    </cfRule>
  </conditionalFormatting>
  <conditionalFormatting sqref="E66">
    <cfRule type="expression" priority="80" dxfId="44" stopIfTrue="1">
      <formula>D66="Yes"</formula>
    </cfRule>
  </conditionalFormatting>
  <conditionalFormatting sqref="E72">
    <cfRule type="expression" priority="79" dxfId="44" stopIfTrue="1">
      <formula>D72="Yes"</formula>
    </cfRule>
  </conditionalFormatting>
  <conditionalFormatting sqref="E78">
    <cfRule type="expression" priority="78" dxfId="44" stopIfTrue="1">
      <formula>D78="Yes"</formula>
    </cfRule>
  </conditionalFormatting>
  <conditionalFormatting sqref="E86">
    <cfRule type="expression" priority="77" dxfId="44" stopIfTrue="1">
      <formula>D86="Yes"</formula>
    </cfRule>
  </conditionalFormatting>
  <conditionalFormatting sqref="E85">
    <cfRule type="expression" priority="76" dxfId="44" stopIfTrue="1">
      <formula>D85="Yes"</formula>
    </cfRule>
  </conditionalFormatting>
  <conditionalFormatting sqref="E79">
    <cfRule type="expression" priority="75" dxfId="44" stopIfTrue="1">
      <formula>D79="Yes"</formula>
    </cfRule>
  </conditionalFormatting>
  <conditionalFormatting sqref="E76">
    <cfRule type="expression" priority="74" dxfId="44" stopIfTrue="1">
      <formula>D76="Yes"</formula>
    </cfRule>
  </conditionalFormatting>
  <conditionalFormatting sqref="E73">
    <cfRule type="expression" priority="73" dxfId="44" stopIfTrue="1">
      <formula>D73="Yes"</formula>
    </cfRule>
  </conditionalFormatting>
  <conditionalFormatting sqref="E69">
    <cfRule type="expression" priority="72" dxfId="44" stopIfTrue="1">
      <formula>D69="Yes"</formula>
    </cfRule>
  </conditionalFormatting>
  <conditionalFormatting sqref="E60">
    <cfRule type="expression" priority="71" dxfId="44" stopIfTrue="1">
      <formula>D60="Yes"</formula>
    </cfRule>
  </conditionalFormatting>
  <conditionalFormatting sqref="E58">
    <cfRule type="expression" priority="69" dxfId="44" stopIfTrue="1">
      <formula>D58="Yes"</formula>
    </cfRule>
  </conditionalFormatting>
  <conditionalFormatting sqref="E56">
    <cfRule type="expression" priority="68" dxfId="44" stopIfTrue="1">
      <formula>D56="Yes"</formula>
    </cfRule>
  </conditionalFormatting>
  <conditionalFormatting sqref="E54">
    <cfRule type="expression" priority="67" dxfId="44" stopIfTrue="1">
      <formula>D54="Yes"</formula>
    </cfRule>
  </conditionalFormatting>
  <conditionalFormatting sqref="E43">
    <cfRule type="expression" priority="66" dxfId="44" stopIfTrue="1">
      <formula>D43="Yes"</formula>
    </cfRule>
  </conditionalFormatting>
  <conditionalFormatting sqref="E39">
    <cfRule type="expression" priority="65" dxfId="44" stopIfTrue="1">
      <formula>D39="Yes"</formula>
    </cfRule>
  </conditionalFormatting>
  <conditionalFormatting sqref="E35">
    <cfRule type="expression" priority="64" dxfId="44" stopIfTrue="1">
      <formula>D35="Yes"</formula>
    </cfRule>
  </conditionalFormatting>
  <conditionalFormatting sqref="E30">
    <cfRule type="expression" priority="63" dxfId="44" stopIfTrue="1">
      <formula>D30="Yes"</formula>
    </cfRule>
  </conditionalFormatting>
  <conditionalFormatting sqref="E27">
    <cfRule type="expression" priority="62" dxfId="44" stopIfTrue="1">
      <formula>D27="Yes"</formula>
    </cfRule>
  </conditionalFormatting>
  <conditionalFormatting sqref="E25">
    <cfRule type="expression" priority="61" dxfId="44" stopIfTrue="1">
      <formula>D25="Yes"</formula>
    </cfRule>
  </conditionalFormatting>
  <conditionalFormatting sqref="E21">
    <cfRule type="expression" priority="60" dxfId="44" stopIfTrue="1">
      <formula>D21="Yes"</formula>
    </cfRule>
  </conditionalFormatting>
  <conditionalFormatting sqref="D21">
    <cfRule type="cellIs" priority="58" dxfId="45" operator="equal" stopIfTrue="1">
      <formula>"Yes"</formula>
    </cfRule>
  </conditionalFormatting>
  <conditionalFormatting sqref="D22">
    <cfRule type="cellIs" priority="57" dxfId="45" operator="equal" stopIfTrue="1">
      <formula>"Yes"</formula>
    </cfRule>
  </conditionalFormatting>
  <conditionalFormatting sqref="D23">
    <cfRule type="cellIs" priority="56" dxfId="45" operator="equal" stopIfTrue="1">
      <formula>"Yes"</formula>
    </cfRule>
  </conditionalFormatting>
  <conditionalFormatting sqref="F72:F74">
    <cfRule type="expression" priority="55" dxfId="44" stopIfTrue="1">
      <formula>E72="Yes"</formula>
    </cfRule>
  </conditionalFormatting>
  <conditionalFormatting sqref="F76">
    <cfRule type="expression" priority="54" dxfId="44" stopIfTrue="1">
      <formula>E76="Yes"</formula>
    </cfRule>
  </conditionalFormatting>
  <conditionalFormatting sqref="F78:F79">
    <cfRule type="expression" priority="53" dxfId="44" stopIfTrue="1">
      <formula>E78="Yes"</formula>
    </cfRule>
  </conditionalFormatting>
  <conditionalFormatting sqref="F81:F83">
    <cfRule type="expression" priority="52" dxfId="44" stopIfTrue="1">
      <formula>E81="Yes"</formula>
    </cfRule>
  </conditionalFormatting>
  <conditionalFormatting sqref="F85:F87">
    <cfRule type="expression" priority="51" dxfId="44" stopIfTrue="1">
      <formula>E85="Yes"</formula>
    </cfRule>
  </conditionalFormatting>
  <conditionalFormatting sqref="F89:F92">
    <cfRule type="expression" priority="50" dxfId="44" stopIfTrue="1">
      <formula>E89="Yes"</formula>
    </cfRule>
  </conditionalFormatting>
  <conditionalFormatting sqref="D76">
    <cfRule type="cellIs" priority="49" dxfId="45" operator="equal" stopIfTrue="1">
      <formula>"Yes"</formula>
    </cfRule>
  </conditionalFormatting>
  <conditionalFormatting sqref="D81:D83">
    <cfRule type="cellIs" priority="48" dxfId="45" operator="equal" stopIfTrue="1">
      <formula>"Yes"</formula>
    </cfRule>
  </conditionalFormatting>
  <conditionalFormatting sqref="D85:D87">
    <cfRule type="cellIs" priority="47" dxfId="45" operator="equal" stopIfTrue="1">
      <formula>"Yes"</formula>
    </cfRule>
  </conditionalFormatting>
  <conditionalFormatting sqref="D89:D92">
    <cfRule type="cellIs" priority="46" dxfId="45" operator="equal" stopIfTrue="1">
      <formula>"Yes"</formula>
    </cfRule>
  </conditionalFormatting>
  <conditionalFormatting sqref="E26">
    <cfRule type="expression" priority="45" dxfId="44" stopIfTrue="1">
      <formula>D26="Yes"</formula>
    </cfRule>
  </conditionalFormatting>
  <conditionalFormatting sqref="B18:C18">
    <cfRule type="expression" priority="44" dxfId="0" stopIfTrue="1">
      <formula>D18="Not Applicable"</formula>
    </cfRule>
  </conditionalFormatting>
  <conditionalFormatting sqref="B19:C19">
    <cfRule type="expression" priority="43" dxfId="0" stopIfTrue="1">
      <formula>D19="Not Applicable"</formula>
    </cfRule>
  </conditionalFormatting>
  <conditionalFormatting sqref="B21:C21">
    <cfRule type="expression" priority="42" dxfId="0" stopIfTrue="1">
      <formula>D21="Not Applicable"</formula>
    </cfRule>
  </conditionalFormatting>
  <conditionalFormatting sqref="B25:C25">
    <cfRule type="expression" priority="37" dxfId="0" stopIfTrue="1">
      <formula>D25="Not Applicable"</formula>
    </cfRule>
  </conditionalFormatting>
  <conditionalFormatting sqref="B62:C62">
    <cfRule type="expression" priority="36" dxfId="0" stopIfTrue="1">
      <formula>D62="Not Applicable"</formula>
    </cfRule>
  </conditionalFormatting>
  <conditionalFormatting sqref="B56:C56">
    <cfRule type="expression" priority="34" dxfId="0" stopIfTrue="1">
      <formula>D56="Not Applicable"</formula>
    </cfRule>
  </conditionalFormatting>
  <conditionalFormatting sqref="B66:C66">
    <cfRule type="expression" priority="33" dxfId="0" stopIfTrue="1">
      <formula>D66="Not Applicable"</formula>
    </cfRule>
  </conditionalFormatting>
  <conditionalFormatting sqref="B72:C72">
    <cfRule type="expression" priority="32" dxfId="0" stopIfTrue="1">
      <formula>D72="Not Applicable"</formula>
    </cfRule>
  </conditionalFormatting>
  <conditionalFormatting sqref="B78:C78">
    <cfRule type="expression" priority="30" dxfId="0" stopIfTrue="1">
      <formula>D78="Not Applicable"</formula>
    </cfRule>
  </conditionalFormatting>
  <conditionalFormatting sqref="B81:C81">
    <cfRule type="expression" priority="29" dxfId="0" stopIfTrue="1">
      <formula>D81="Not Applicable"</formula>
    </cfRule>
  </conditionalFormatting>
  <conditionalFormatting sqref="B85:C85">
    <cfRule type="expression" priority="28" dxfId="0" stopIfTrue="1">
      <formula>D85="Not Applicable"</formula>
    </cfRule>
  </conditionalFormatting>
  <conditionalFormatting sqref="B89:C89">
    <cfRule type="expression" priority="27" dxfId="0" stopIfTrue="1">
      <formula>D89="Not Applicable"</formula>
    </cfRule>
  </conditionalFormatting>
  <conditionalFormatting sqref="B23:C23">
    <cfRule type="expression" priority="26" dxfId="0" stopIfTrue="1">
      <formula>D23="Not Applicable"</formula>
    </cfRule>
  </conditionalFormatting>
  <conditionalFormatting sqref="B54:C54">
    <cfRule type="expression" priority="25" dxfId="0" stopIfTrue="1">
      <formula>D54="Not Applicable"</formula>
    </cfRule>
  </conditionalFormatting>
  <conditionalFormatting sqref="B64:C64">
    <cfRule type="expression" priority="23" dxfId="0" stopIfTrue="1">
      <formula>D64="Not Applicable"</formula>
    </cfRule>
  </conditionalFormatting>
  <conditionalFormatting sqref="B60:C60">
    <cfRule type="expression" priority="22" dxfId="0" stopIfTrue="1">
      <formula>D60="Not Applicable"</formula>
    </cfRule>
  </conditionalFormatting>
  <conditionalFormatting sqref="B69:C69">
    <cfRule type="expression" priority="21" dxfId="0" stopIfTrue="1">
      <formula>D69="Not Applicable"</formula>
    </cfRule>
  </conditionalFormatting>
  <conditionalFormatting sqref="B74:C74">
    <cfRule type="expression" priority="20" dxfId="0" stopIfTrue="1">
      <formula>D74="Not Applicable"</formula>
    </cfRule>
  </conditionalFormatting>
  <conditionalFormatting sqref="B76:C76">
    <cfRule type="expression" priority="19" dxfId="0" stopIfTrue="1">
      <formula>D76="Not Applicable"</formula>
    </cfRule>
  </conditionalFormatting>
  <conditionalFormatting sqref="B79:C79">
    <cfRule type="expression" priority="18" dxfId="0" stopIfTrue="1">
      <formula>D79="Not Applicable"</formula>
    </cfRule>
  </conditionalFormatting>
  <conditionalFormatting sqref="B83:C83">
    <cfRule type="expression" priority="17" dxfId="0" stopIfTrue="1">
      <formula>D83="Not Applicable"</formula>
    </cfRule>
  </conditionalFormatting>
  <conditionalFormatting sqref="B92:C92">
    <cfRule type="expression" priority="15" dxfId="0" stopIfTrue="1">
      <formula>D92="Not Applicable"</formula>
    </cfRule>
  </conditionalFormatting>
  <conditionalFormatting sqref="B22:C22">
    <cfRule type="expression" priority="14" dxfId="0" stopIfTrue="1">
      <formula>D22="Not Applicable"</formula>
    </cfRule>
  </conditionalFormatting>
  <conditionalFormatting sqref="B26:C30">
    <cfRule type="expression" priority="13" dxfId="0" stopIfTrue="1">
      <formula>D26="Not Applicable"</formula>
    </cfRule>
  </conditionalFormatting>
  <conditionalFormatting sqref="B31:C35">
    <cfRule type="expression" priority="12" dxfId="0" stopIfTrue="1">
      <formula>D31="Not Applicable"</formula>
    </cfRule>
  </conditionalFormatting>
  <conditionalFormatting sqref="B36:C41">
    <cfRule type="expression" priority="11" dxfId="0" stopIfTrue="1">
      <formula>D36="Not Applicable"</formula>
    </cfRule>
  </conditionalFormatting>
  <conditionalFormatting sqref="B42:C46">
    <cfRule type="expression" priority="10" dxfId="0" stopIfTrue="1">
      <formula>D42="Not Applicable"</formula>
    </cfRule>
  </conditionalFormatting>
  <conditionalFormatting sqref="B47:C52">
    <cfRule type="expression" priority="9" dxfId="0" stopIfTrue="1">
      <formula>D47="Not Applicable"</formula>
    </cfRule>
  </conditionalFormatting>
  <conditionalFormatting sqref="B53:C53">
    <cfRule type="expression" priority="8" dxfId="0" stopIfTrue="1">
      <formula>D53="Not Applicable"</formula>
    </cfRule>
  </conditionalFormatting>
  <conditionalFormatting sqref="B57:C59">
    <cfRule type="expression" priority="7" dxfId="0" stopIfTrue="1">
      <formula>D57="Not Applicable"</formula>
    </cfRule>
  </conditionalFormatting>
  <conditionalFormatting sqref="B63:C63">
    <cfRule type="expression" priority="6" dxfId="0" stopIfTrue="1">
      <formula>D63="Not Applicable"</formula>
    </cfRule>
  </conditionalFormatting>
  <conditionalFormatting sqref="B67:C68">
    <cfRule type="expression" priority="5" dxfId="0" stopIfTrue="1">
      <formula>D67="Not Applicable"</formula>
    </cfRule>
  </conditionalFormatting>
  <conditionalFormatting sqref="B73:C73">
    <cfRule type="expression" priority="4" dxfId="0" stopIfTrue="1">
      <formula>D73="Not Applicable"</formula>
    </cfRule>
  </conditionalFormatting>
  <conditionalFormatting sqref="B82:C82">
    <cfRule type="expression" priority="3" dxfId="0" stopIfTrue="1">
      <formula>D82="Not Applicable"</formula>
    </cfRule>
  </conditionalFormatting>
  <conditionalFormatting sqref="B86:C87">
    <cfRule type="expression" priority="2" dxfId="0" stopIfTrue="1">
      <formula>D86="Not Applicable"</formula>
    </cfRule>
  </conditionalFormatting>
  <conditionalFormatting sqref="B90:C91">
    <cfRule type="expression" priority="1" dxfId="0" stopIfTrue="1">
      <formula>D90="Not Applicable"</formula>
    </cfRule>
  </conditionalFormatting>
  <dataValidations count="1">
    <dataValidation type="list" allowBlank="1" showInputMessage="1" showErrorMessage="1" sqref="D17:D19 D21:D23 D25:D54 D56:D60 D62:D64 D72:D74 D76 D78:D79 D81:D83 D85:D87 D89:D92 D66:D69">
      <formula1>"Yes, No, Not applicable"</formula1>
    </dataValidation>
  </dataValidations>
  <hyperlinks>
    <hyperlink ref="B107" r:id="rId1" display="WIN-PST software"/>
    <hyperlink ref="B109:C109" r:id="rId2" display="http://nysipm.cornell.edu/elements/apple/default.asp"/>
    <hyperlink ref="B99" r:id="rId3" display="http://extension.umaine.edu/ipm/programs/apple/"/>
    <hyperlink ref="B105" r:id="rId4" display="http://umaine.edu/ipm/programs/apple/apple-pest-forecasts%20/ "/>
    <hyperlink ref="B101" r:id="rId5" display="http://umaine.edu/ipm/programs/apple/newsletters%20/"/>
    <hyperlink ref="B103" r:id="rId6" display="http://pronewengland.org/INFO/PROpubs/AppleScoutCard-2007web.pdf"/>
    <hyperlink ref="B96" r:id="rId7" display="glen.koehler@maine.edu"/>
  </hyperlinks>
  <printOptions/>
  <pageMargins left="0.7" right="0.7" top="0.75" bottom="0.75" header="0.3" footer="0.3"/>
  <pageSetup horizontalDpi="600" verticalDpi="600" orientation="portrait" r:id="rId8"/>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2">
      <selection activeCell="B16" sqref="B16"/>
    </sheetView>
  </sheetViews>
  <sheetFormatPr defaultColWidth="9.00390625" defaultRowHeight="15.75"/>
  <cols>
    <col min="1" max="1" width="3.50390625" style="0" customWidth="1"/>
    <col min="2" max="2" width="75.25390625" style="0" customWidth="1"/>
  </cols>
  <sheetData>
    <row r="1" spans="1:2" ht="44.25" customHeight="1" thickBot="1" thickTop="1">
      <c r="A1" s="114" t="s">
        <v>102</v>
      </c>
      <c r="B1" s="115"/>
    </row>
    <row r="2" spans="1:2" ht="48" customHeight="1" thickTop="1">
      <c r="A2" s="15">
        <v>1</v>
      </c>
      <c r="B2" s="19" t="s">
        <v>103</v>
      </c>
    </row>
    <row r="3" spans="1:2" ht="69" customHeight="1">
      <c r="A3" s="15">
        <v>2</v>
      </c>
      <c r="B3" s="17" t="s">
        <v>104</v>
      </c>
    </row>
    <row r="4" spans="1:2" ht="54" customHeight="1">
      <c r="A4" s="15">
        <v>3</v>
      </c>
      <c r="B4" s="17" t="s">
        <v>105</v>
      </c>
    </row>
    <row r="5" spans="1:2" ht="50.25" customHeight="1">
      <c r="A5" s="15">
        <v>4</v>
      </c>
      <c r="B5" s="17" t="s">
        <v>106</v>
      </c>
    </row>
    <row r="6" spans="1:2" ht="40.5" customHeight="1">
      <c r="A6" s="15">
        <v>5</v>
      </c>
      <c r="B6" s="17" t="s">
        <v>107</v>
      </c>
    </row>
    <row r="7" spans="1:2" ht="43.5" customHeight="1">
      <c r="A7" s="15">
        <v>6</v>
      </c>
      <c r="B7" s="17" t="s">
        <v>108</v>
      </c>
    </row>
    <row r="8" spans="1:2" ht="81.75" customHeight="1">
      <c r="A8" s="15">
        <v>7</v>
      </c>
      <c r="B8" s="17" t="s">
        <v>109</v>
      </c>
    </row>
    <row r="9" spans="1:2" ht="64.5" customHeight="1">
      <c r="A9" s="15">
        <v>8</v>
      </c>
      <c r="B9" s="17" t="s">
        <v>110</v>
      </c>
    </row>
    <row r="10" spans="1:2" ht="57" customHeight="1">
      <c r="A10" s="15">
        <v>9</v>
      </c>
      <c r="B10" s="17" t="s">
        <v>111</v>
      </c>
    </row>
    <row r="11" spans="1:2" ht="42" customHeight="1">
      <c r="A11" s="15">
        <v>10</v>
      </c>
      <c r="B11" s="17" t="s">
        <v>112</v>
      </c>
    </row>
    <row r="12" spans="1:2" ht="37.5" customHeight="1">
      <c r="A12" s="15">
        <v>11</v>
      </c>
      <c r="B12" s="17" t="s">
        <v>113</v>
      </c>
    </row>
    <row r="13" spans="1:2" ht="39" customHeight="1">
      <c r="A13" s="15">
        <v>12</v>
      </c>
      <c r="B13" s="17" t="s">
        <v>114</v>
      </c>
    </row>
    <row r="14" spans="1:2" ht="38.25" customHeight="1">
      <c r="A14" s="15">
        <v>13</v>
      </c>
      <c r="B14" s="17" t="s">
        <v>115</v>
      </c>
    </row>
    <row r="15" spans="1:2" ht="42" customHeight="1">
      <c r="A15" s="15">
        <v>14</v>
      </c>
      <c r="B15" s="17" t="s">
        <v>116</v>
      </c>
    </row>
    <row r="16" spans="1:2" ht="34.5" customHeight="1">
      <c r="A16" s="15">
        <v>15</v>
      </c>
      <c r="B16" s="17" t="s">
        <v>117</v>
      </c>
    </row>
    <row r="17" spans="1:2" ht="44.25" customHeight="1">
      <c r="A17" s="16">
        <v>16</v>
      </c>
      <c r="B17" s="17" t="s">
        <v>118</v>
      </c>
    </row>
    <row r="18" spans="1:2" ht="15.75">
      <c r="A18" s="13"/>
      <c r="B18" s="14"/>
    </row>
  </sheetData>
  <sheetProtection sheet="1" objects="1" scenarios="1"/>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50"/>
  <sheetViews>
    <sheetView zoomScalePageLayoutView="0" workbookViewId="0" topLeftCell="A1">
      <selection activeCell="E4" sqref="E4"/>
    </sheetView>
  </sheetViews>
  <sheetFormatPr defaultColWidth="9.00390625" defaultRowHeight="15.75"/>
  <cols>
    <col min="1" max="1" width="10.625" style="0" customWidth="1"/>
    <col min="2" max="2" width="28.375" style="0" customWidth="1"/>
    <col min="3" max="3" width="26.375" style="0" customWidth="1"/>
    <col min="4" max="4" width="46.25390625" style="0" customWidth="1"/>
  </cols>
  <sheetData>
    <row r="1" spans="1:4" ht="42" customHeight="1">
      <c r="A1" s="116" t="s">
        <v>135</v>
      </c>
      <c r="B1" s="117"/>
      <c r="C1" s="117"/>
      <c r="D1" s="117"/>
    </row>
    <row r="2" spans="1:4" ht="15.75">
      <c r="A2" s="12" t="s">
        <v>131</v>
      </c>
      <c r="B2" s="12" t="s">
        <v>132</v>
      </c>
      <c r="C2" s="12" t="s">
        <v>134</v>
      </c>
      <c r="D2" s="12" t="s">
        <v>133</v>
      </c>
    </row>
    <row r="3" spans="1:4" ht="45" customHeight="1">
      <c r="A3" s="51"/>
      <c r="B3" s="51"/>
      <c r="C3" s="51"/>
      <c r="D3" s="51"/>
    </row>
    <row r="4" spans="1:4" ht="45" customHeight="1">
      <c r="A4" s="51"/>
      <c r="B4" s="51"/>
      <c r="C4" s="51"/>
      <c r="D4" s="51"/>
    </row>
    <row r="5" spans="1:4" ht="45" customHeight="1">
      <c r="A5" s="51"/>
      <c r="B5" s="51"/>
      <c r="C5" s="51"/>
      <c r="D5" s="51"/>
    </row>
    <row r="6" spans="1:4" ht="45" customHeight="1">
      <c r="A6" s="51"/>
      <c r="B6" s="51"/>
      <c r="C6" s="51"/>
      <c r="D6" s="51"/>
    </row>
    <row r="7" spans="1:4" ht="45" customHeight="1">
      <c r="A7" s="51"/>
      <c r="B7" s="51"/>
      <c r="C7" s="51"/>
      <c r="D7" s="51"/>
    </row>
    <row r="8" spans="1:4" ht="45" customHeight="1">
      <c r="A8" s="51"/>
      <c r="B8" s="51"/>
      <c r="C8" s="51"/>
      <c r="D8" s="51"/>
    </row>
    <row r="9" spans="1:4" ht="45" customHeight="1">
      <c r="A9" s="51"/>
      <c r="B9" s="51"/>
      <c r="C9" s="51"/>
      <c r="D9" s="51"/>
    </row>
    <row r="10" spans="1:4" ht="45" customHeight="1">
      <c r="A10" s="51"/>
      <c r="B10" s="51"/>
      <c r="C10" s="51"/>
      <c r="D10" s="51"/>
    </row>
    <row r="11" spans="1:4" ht="45" customHeight="1">
      <c r="A11" s="51"/>
      <c r="B11" s="51"/>
      <c r="C11" s="51"/>
      <c r="D11" s="51"/>
    </row>
    <row r="12" spans="1:4" ht="45" customHeight="1">
      <c r="A12" s="51"/>
      <c r="B12" s="51"/>
      <c r="C12" s="51"/>
      <c r="D12" s="51"/>
    </row>
    <row r="13" spans="1:4" ht="45" customHeight="1">
      <c r="A13" s="51"/>
      <c r="B13" s="51"/>
      <c r="C13" s="51"/>
      <c r="D13" s="51"/>
    </row>
    <row r="14" spans="1:4" ht="45" customHeight="1">
      <c r="A14" s="51"/>
      <c r="B14" s="51"/>
      <c r="C14" s="51"/>
      <c r="D14" s="51"/>
    </row>
    <row r="15" spans="1:4" ht="45" customHeight="1">
      <c r="A15" s="51"/>
      <c r="B15" s="51"/>
      <c r="C15" s="51"/>
      <c r="D15" s="51"/>
    </row>
    <row r="16" spans="1:4" ht="45" customHeight="1">
      <c r="A16" s="51"/>
      <c r="B16" s="51"/>
      <c r="C16" s="51"/>
      <c r="D16" s="51"/>
    </row>
    <row r="17" spans="1:4" ht="45" customHeight="1">
      <c r="A17" s="51"/>
      <c r="B17" s="51"/>
      <c r="C17" s="51"/>
      <c r="D17" s="51"/>
    </row>
    <row r="18" spans="1:4" ht="45" customHeight="1">
      <c r="A18" s="51"/>
      <c r="B18" s="51"/>
      <c r="C18" s="51"/>
      <c r="D18" s="51"/>
    </row>
    <row r="19" spans="1:4" ht="45" customHeight="1">
      <c r="A19" s="51"/>
      <c r="B19" s="51"/>
      <c r="C19" s="51"/>
      <c r="D19" s="51"/>
    </row>
    <row r="20" spans="1:4" ht="45" customHeight="1">
      <c r="A20" s="51"/>
      <c r="B20" s="51"/>
      <c r="C20" s="51"/>
      <c r="D20" s="51"/>
    </row>
    <row r="21" spans="1:4" ht="45" customHeight="1">
      <c r="A21" s="51"/>
      <c r="B21" s="51"/>
      <c r="C21" s="51"/>
      <c r="D21" s="51"/>
    </row>
    <row r="22" spans="1:4" ht="45" customHeight="1">
      <c r="A22" s="51"/>
      <c r="B22" s="51"/>
      <c r="C22" s="51"/>
      <c r="D22" s="51"/>
    </row>
    <row r="23" spans="1:4" ht="45" customHeight="1">
      <c r="A23" s="51"/>
      <c r="B23" s="51"/>
      <c r="C23" s="51"/>
      <c r="D23" s="51"/>
    </row>
    <row r="24" spans="1:4" ht="45" customHeight="1">
      <c r="A24" s="51"/>
      <c r="B24" s="51"/>
      <c r="C24" s="51"/>
      <c r="D24" s="51"/>
    </row>
    <row r="25" spans="1:4" ht="45" customHeight="1">
      <c r="A25" s="51"/>
      <c r="B25" s="51"/>
      <c r="C25" s="51"/>
      <c r="D25" s="51"/>
    </row>
    <row r="26" spans="1:4" ht="45" customHeight="1">
      <c r="A26" s="51"/>
      <c r="B26" s="51"/>
      <c r="C26" s="51"/>
      <c r="D26" s="51"/>
    </row>
    <row r="27" spans="1:4" ht="45" customHeight="1">
      <c r="A27" s="51"/>
      <c r="B27" s="51"/>
      <c r="C27" s="51"/>
      <c r="D27" s="51"/>
    </row>
    <row r="28" spans="1:4" ht="45" customHeight="1">
      <c r="A28" s="51"/>
      <c r="B28" s="51"/>
      <c r="C28" s="51"/>
      <c r="D28" s="51"/>
    </row>
    <row r="29" spans="1:4" ht="45" customHeight="1">
      <c r="A29" s="51"/>
      <c r="B29" s="51"/>
      <c r="C29" s="51"/>
      <c r="D29" s="51"/>
    </row>
    <row r="30" spans="1:4" ht="45" customHeight="1">
      <c r="A30" s="51"/>
      <c r="B30" s="51"/>
      <c r="C30" s="51"/>
      <c r="D30" s="51"/>
    </row>
    <row r="31" spans="1:4" ht="45" customHeight="1">
      <c r="A31" s="51"/>
      <c r="B31" s="51"/>
      <c r="C31" s="51"/>
      <c r="D31" s="51"/>
    </row>
    <row r="32" spans="1:4" ht="45" customHeight="1">
      <c r="A32" s="51"/>
      <c r="B32" s="51"/>
      <c r="C32" s="51"/>
      <c r="D32" s="51"/>
    </row>
    <row r="33" spans="1:4" ht="45" customHeight="1">
      <c r="A33" s="51"/>
      <c r="B33" s="51"/>
      <c r="C33" s="51"/>
      <c r="D33" s="51"/>
    </row>
    <row r="34" spans="1:4" ht="45" customHeight="1">
      <c r="A34" s="51"/>
      <c r="B34" s="51"/>
      <c r="C34" s="51"/>
      <c r="D34" s="51"/>
    </row>
    <row r="35" spans="1:4" ht="45" customHeight="1">
      <c r="A35" s="51"/>
      <c r="B35" s="51"/>
      <c r="C35" s="51"/>
      <c r="D35" s="51"/>
    </row>
    <row r="36" spans="1:4" ht="45" customHeight="1">
      <c r="A36" s="51"/>
      <c r="B36" s="51"/>
      <c r="C36" s="51"/>
      <c r="D36" s="51"/>
    </row>
    <row r="37" spans="1:4" ht="45" customHeight="1">
      <c r="A37" s="51"/>
      <c r="B37" s="51"/>
      <c r="C37" s="51"/>
      <c r="D37" s="51"/>
    </row>
    <row r="38" spans="1:4" ht="45" customHeight="1">
      <c r="A38" s="51"/>
      <c r="B38" s="51"/>
      <c r="C38" s="51"/>
      <c r="D38" s="51"/>
    </row>
    <row r="39" spans="1:4" ht="45" customHeight="1">
      <c r="A39" s="51"/>
      <c r="B39" s="51"/>
      <c r="C39" s="51"/>
      <c r="D39" s="51"/>
    </row>
    <row r="40" spans="1:4" ht="45" customHeight="1">
      <c r="A40" s="51"/>
      <c r="B40" s="51"/>
      <c r="C40" s="51"/>
      <c r="D40" s="51"/>
    </row>
    <row r="41" spans="1:4" ht="45" customHeight="1">
      <c r="A41" s="51"/>
      <c r="B41" s="51"/>
      <c r="C41" s="51"/>
      <c r="D41" s="51"/>
    </row>
    <row r="42" spans="1:4" ht="45" customHeight="1">
      <c r="A42" s="51"/>
      <c r="B42" s="51"/>
      <c r="C42" s="51"/>
      <c r="D42" s="51"/>
    </row>
    <row r="43" spans="1:4" ht="45" customHeight="1">
      <c r="A43" s="51"/>
      <c r="B43" s="51"/>
      <c r="C43" s="51"/>
      <c r="D43" s="51"/>
    </row>
    <row r="44" spans="1:4" ht="45" customHeight="1">
      <c r="A44" s="51"/>
      <c r="B44" s="51"/>
      <c r="C44" s="51"/>
      <c r="D44" s="51"/>
    </row>
    <row r="45" spans="1:4" ht="45" customHeight="1">
      <c r="A45" s="51"/>
      <c r="B45" s="51"/>
      <c r="C45" s="51"/>
      <c r="D45" s="51"/>
    </row>
    <row r="46" spans="1:4" ht="45" customHeight="1">
      <c r="A46" s="51"/>
      <c r="B46" s="51"/>
      <c r="C46" s="51"/>
      <c r="D46" s="51"/>
    </row>
    <row r="47" spans="1:4" ht="45" customHeight="1">
      <c r="A47" s="51"/>
      <c r="B47" s="51"/>
      <c r="C47" s="51"/>
      <c r="D47" s="51"/>
    </row>
    <row r="48" spans="1:4" ht="45" customHeight="1">
      <c r="A48" s="51"/>
      <c r="B48" s="51"/>
      <c r="C48" s="51"/>
      <c r="D48" s="51"/>
    </row>
    <row r="49" spans="1:4" ht="45" customHeight="1">
      <c r="A49" s="51"/>
      <c r="B49" s="51"/>
      <c r="C49" s="51"/>
      <c r="D49" s="51"/>
    </row>
    <row r="50" spans="1:4" ht="45" customHeight="1">
      <c r="A50" s="51"/>
      <c r="B50" s="51"/>
      <c r="C50" s="51"/>
      <c r="D50" s="51"/>
    </row>
  </sheetData>
  <sheetProtection/>
  <mergeCells count="1">
    <mergeCell ref="A1:D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B12"/>
    </sheetView>
  </sheetViews>
  <sheetFormatPr defaultColWidth="9.00390625" defaultRowHeight="15.75"/>
  <cols>
    <col min="1" max="1" width="4.625" style="0" customWidth="1"/>
    <col min="2" max="2" width="66.00390625" style="0" customWidth="1"/>
  </cols>
  <sheetData>
    <row r="1" spans="1:2" ht="39.75" customHeight="1" thickBot="1" thickTop="1">
      <c r="A1" s="118" t="s">
        <v>119</v>
      </c>
      <c r="B1" s="119"/>
    </row>
    <row r="2" spans="1:2" ht="51" customHeight="1" thickTop="1">
      <c r="A2" s="16">
        <v>1</v>
      </c>
      <c r="B2" s="18" t="s">
        <v>120</v>
      </c>
    </row>
    <row r="3" spans="1:2" ht="45.75" customHeight="1">
      <c r="A3" s="16">
        <v>2</v>
      </c>
      <c r="B3" s="18" t="s">
        <v>121</v>
      </c>
    </row>
    <row r="4" spans="1:2" ht="48" customHeight="1">
      <c r="A4" s="16">
        <v>3</v>
      </c>
      <c r="B4" s="18" t="s">
        <v>122</v>
      </c>
    </row>
    <row r="5" spans="1:2" ht="42" customHeight="1">
      <c r="A5" s="16">
        <v>4</v>
      </c>
      <c r="B5" s="18" t="s">
        <v>123</v>
      </c>
    </row>
    <row r="6" spans="1:2" ht="45.75" customHeight="1">
      <c r="A6" s="16">
        <v>5</v>
      </c>
      <c r="B6" s="18" t="s">
        <v>124</v>
      </c>
    </row>
    <row r="7" spans="1:2" ht="39" customHeight="1">
      <c r="A7" s="16">
        <v>6</v>
      </c>
      <c r="B7" s="18" t="s">
        <v>125</v>
      </c>
    </row>
    <row r="8" spans="1:2" ht="40.5" customHeight="1">
      <c r="A8" s="16">
        <v>7</v>
      </c>
      <c r="B8" s="18" t="s">
        <v>126</v>
      </c>
    </row>
    <row r="9" spans="1:2" ht="58.5" customHeight="1">
      <c r="A9" s="16">
        <v>8</v>
      </c>
      <c r="B9" s="18" t="s">
        <v>127</v>
      </c>
    </row>
    <row r="10" spans="1:2" ht="39.75" customHeight="1">
      <c r="A10" s="16">
        <v>9</v>
      </c>
      <c r="B10" s="18" t="s">
        <v>128</v>
      </c>
    </row>
    <row r="11" spans="1:2" ht="42.75" customHeight="1">
      <c r="A11" s="16">
        <v>10</v>
      </c>
      <c r="B11" s="18" t="s">
        <v>129</v>
      </c>
    </row>
    <row r="12" spans="1:2" ht="49.5" customHeight="1">
      <c r="A12" s="16">
        <v>11</v>
      </c>
      <c r="B12" s="18" t="s">
        <v>130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UMaineExtension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 Koehler</dc:creator>
  <cp:keywords/>
  <dc:description/>
  <cp:lastModifiedBy>OIT</cp:lastModifiedBy>
  <dcterms:created xsi:type="dcterms:W3CDTF">2012-04-04T00:35:08Z</dcterms:created>
  <dcterms:modified xsi:type="dcterms:W3CDTF">2012-08-27T14:15:25Z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